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πιν.30!$B$1:$O$21</definedName>
    <definedName name="_xlnm.Print_Area" localSheetId="4">πιν.31!$B$2:$N$30</definedName>
  </definedNames>
  <calcPr calcId="145621"/>
</workbook>
</file>

<file path=xl/calcChain.xml><?xml version="1.0" encoding="utf-8"?>
<calcChain xmlns="http://schemas.openxmlformats.org/spreadsheetml/2006/main">
  <c r="D26" i="11" l="1"/>
  <c r="D27" i="11"/>
  <c r="L26" i="11"/>
  <c r="L27" i="11"/>
  <c r="L12" i="11"/>
  <c r="L14" i="11"/>
  <c r="L15" i="11"/>
  <c r="L16" i="11"/>
  <c r="L6" i="11"/>
  <c r="J10" i="11"/>
  <c r="J11" i="11"/>
  <c r="J14" i="11"/>
  <c r="J17" i="11"/>
  <c r="J20" i="11"/>
  <c r="J21" i="11"/>
  <c r="J22" i="11"/>
  <c r="J25" i="11"/>
  <c r="J26" i="11"/>
  <c r="J27" i="11"/>
  <c r="H14" i="11"/>
  <c r="H16" i="11"/>
  <c r="H17" i="11"/>
  <c r="H18" i="11"/>
  <c r="H21" i="11"/>
  <c r="H22" i="11"/>
  <c r="H23" i="11"/>
  <c r="H6" i="11"/>
  <c r="F8" i="11"/>
  <c r="F14" i="11"/>
  <c r="F17" i="11"/>
  <c r="F21" i="11"/>
  <c r="F22" i="11"/>
  <c r="F25" i="11"/>
  <c r="F26" i="11"/>
  <c r="F27" i="11"/>
  <c r="F6" i="11"/>
  <c r="D8" i="11"/>
  <c r="D9" i="11"/>
  <c r="D11" i="11"/>
  <c r="D13" i="11"/>
  <c r="D15" i="11"/>
  <c r="D17" i="11"/>
  <c r="D22" i="11"/>
  <c r="D23" i="11"/>
  <c r="D6" i="11"/>
  <c r="G28" i="7" l="1"/>
  <c r="K28" i="7" s="1"/>
  <c r="L28" i="7" s="1"/>
  <c r="E28" i="7"/>
  <c r="F28" i="7" s="1"/>
  <c r="C28" i="7"/>
  <c r="D26" i="7" s="1"/>
  <c r="G27" i="7"/>
  <c r="H27" i="7" s="1"/>
  <c r="E27" i="7"/>
  <c r="F27" i="7" s="1"/>
  <c r="C27" i="7"/>
  <c r="D27" i="7" s="1"/>
  <c r="K26" i="7"/>
  <c r="I26" i="7"/>
  <c r="J26" i="7" s="1"/>
  <c r="F26" i="7"/>
  <c r="K25" i="7"/>
  <c r="L25" i="7" s="1"/>
  <c r="J25" i="7"/>
  <c r="I25" i="7"/>
  <c r="I27" i="7" s="1"/>
  <c r="J27" i="7" s="1"/>
  <c r="F25" i="7"/>
  <c r="D25" i="7"/>
  <c r="K24" i="7"/>
  <c r="L24" i="7" s="1"/>
  <c r="I24" i="7"/>
  <c r="J24" i="7" s="1"/>
  <c r="F24" i="7"/>
  <c r="G23" i="7"/>
  <c r="E23" i="7"/>
  <c r="F23" i="7" s="1"/>
  <c r="C23" i="7"/>
  <c r="D23" i="7" s="1"/>
  <c r="K22" i="7"/>
  <c r="L22" i="7" s="1"/>
  <c r="I22" i="7"/>
  <c r="J22" i="7" s="1"/>
  <c r="F22" i="7"/>
  <c r="D22" i="7"/>
  <c r="K21" i="7"/>
  <c r="L21" i="7" s="1"/>
  <c r="I21" i="7"/>
  <c r="F21" i="7"/>
  <c r="K27" i="7" l="1"/>
  <c r="L27" i="7" s="1"/>
  <c r="I28" i="7"/>
  <c r="J28" i="7" s="1"/>
  <c r="K23" i="7"/>
  <c r="L23" i="7" s="1"/>
  <c r="H23" i="7"/>
  <c r="D21" i="7"/>
  <c r="J21" i="7"/>
  <c r="I23" i="7"/>
  <c r="J23" i="7" s="1"/>
  <c r="D24" i="7"/>
  <c r="H26" i="7"/>
  <c r="L26" i="7"/>
  <c r="D28" i="7"/>
  <c r="H22" i="7"/>
  <c r="H25" i="7"/>
  <c r="H21" i="7"/>
  <c r="H24" i="7"/>
  <c r="K30" i="11" l="1"/>
  <c r="I30" i="11"/>
  <c r="G30" i="11"/>
  <c r="E30" i="11"/>
  <c r="C30" i="11"/>
  <c r="F10" i="10"/>
  <c r="D29" i="11" l="1"/>
  <c r="L25" i="11"/>
  <c r="L7" i="11"/>
  <c r="L17" i="11"/>
  <c r="L8" i="11"/>
  <c r="H24" i="11"/>
  <c r="H25" i="11"/>
  <c r="H27" i="11"/>
  <c r="L30" i="11"/>
  <c r="L18" i="11"/>
  <c r="D30" i="11"/>
  <c r="F30" i="11"/>
  <c r="H30" i="11"/>
  <c r="H28" i="11"/>
  <c r="H26" i="11"/>
  <c r="L19" i="11"/>
  <c r="J30" i="11"/>
  <c r="M14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K20" i="10"/>
  <c r="I20" i="10"/>
  <c r="J17" i="10" s="1"/>
  <c r="G20" i="10"/>
  <c r="H14" i="10" s="1"/>
  <c r="E20" i="10"/>
  <c r="C20" i="10"/>
  <c r="M10" i="10"/>
  <c r="L20" i="8"/>
  <c r="D15" i="10" l="1"/>
  <c r="D17" i="10"/>
  <c r="D14" i="10"/>
  <c r="D16" i="10"/>
  <c r="F17" i="10"/>
  <c r="F16" i="10"/>
  <c r="F15" i="10"/>
  <c r="F14" i="10"/>
  <c r="J7" i="11"/>
  <c r="J29" i="11"/>
  <c r="L20" i="10"/>
  <c r="L14" i="10"/>
  <c r="D10" i="10"/>
  <c r="J20" i="10"/>
  <c r="J14" i="10"/>
  <c r="J10" i="10"/>
  <c r="F20" i="10"/>
  <c r="H20" i="10"/>
  <c r="M12" i="10" l="1"/>
  <c r="M13" i="10"/>
  <c r="M15" i="10"/>
  <c r="M16" i="10"/>
  <c r="M17" i="10"/>
  <c r="M18" i="10"/>
  <c r="M19" i="10"/>
  <c r="N10" i="10" s="1"/>
  <c r="E42" i="7" l="1"/>
  <c r="L17" i="10" l="1"/>
  <c r="H17" i="10"/>
  <c r="G37" i="7"/>
  <c r="H37" i="7" s="1"/>
  <c r="G38" i="7"/>
  <c r="H38" i="7" s="1"/>
  <c r="J6" i="11" l="1"/>
  <c r="X18" i="8" l="1"/>
  <c r="W18" i="8"/>
  <c r="T20" i="8"/>
  <c r="S20" i="8"/>
  <c r="P20" i="8"/>
  <c r="O20" i="8"/>
  <c r="K20" i="8"/>
  <c r="H20" i="8"/>
  <c r="G20" i="8"/>
  <c r="D20" i="8"/>
  <c r="Y18" i="8" l="1"/>
  <c r="Z18" i="8" s="1"/>
  <c r="C11" i="7"/>
  <c r="C12" i="7"/>
  <c r="C13" i="7"/>
  <c r="C14" i="7"/>
  <c r="C10" i="7"/>
  <c r="E15" i="7" l="1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20" i="10" s="1"/>
  <c r="N14" i="10" s="1"/>
  <c r="H15" i="10"/>
  <c r="J11" i="10"/>
  <c r="L11" i="10"/>
  <c r="L13" i="10" l="1"/>
  <c r="L16" i="10"/>
  <c r="L19" i="10"/>
  <c r="L15" i="10"/>
  <c r="H16" i="10"/>
  <c r="H19" i="10"/>
  <c r="H12" i="10"/>
  <c r="H18" i="10"/>
  <c r="H13" i="10"/>
  <c r="H11" i="10"/>
  <c r="J15" i="10"/>
  <c r="J19" i="10"/>
  <c r="L18" i="10"/>
  <c r="J13" i="10"/>
  <c r="L12" i="10"/>
  <c r="J16" i="10"/>
  <c r="J18" i="10"/>
  <c r="J12" i="10"/>
  <c r="N15" i="10" l="1"/>
  <c r="N19" i="10"/>
  <c r="N12" i="10"/>
  <c r="N17" i="10"/>
  <c r="N16" i="10"/>
  <c r="N18" i="10"/>
  <c r="N13" i="10"/>
  <c r="N20" i="10"/>
  <c r="N11" i="10"/>
  <c r="G39" i="7" l="1"/>
  <c r="H39" i="7" s="1"/>
  <c r="G40" i="7"/>
  <c r="H40" i="7" s="1"/>
  <c r="G41" i="7"/>
  <c r="H41" i="7" s="1"/>
  <c r="F38" i="7" l="1"/>
  <c r="F37" i="7"/>
  <c r="F42" i="7"/>
  <c r="F41" i="7"/>
  <c r="F40" i="7"/>
  <c r="F39" i="7"/>
  <c r="C42" i="7" l="1"/>
  <c r="D37" i="7" l="1"/>
  <c r="D38" i="7"/>
  <c r="G42" i="7"/>
  <c r="H42" i="7" s="1"/>
  <c r="D41" i="7"/>
  <c r="D40" i="7"/>
  <c r="D39" i="7"/>
  <c r="D42" i="7"/>
  <c r="I20" i="1" l="1"/>
  <c r="M6" i="11" l="1"/>
  <c r="M30" i="11" s="1"/>
  <c r="N30" i="11" s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9" i="10"/>
  <c r="F13" i="10"/>
  <c r="F12" i="10"/>
  <c r="Q20" i="8"/>
  <c r="R20" i="8" s="1"/>
  <c r="Y19" i="8"/>
  <c r="Z19" i="8" s="1"/>
  <c r="D11" i="10"/>
  <c r="D20" i="10"/>
  <c r="D18" i="10"/>
  <c r="D13" i="10"/>
  <c r="F18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D19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7" i="11" l="1"/>
  <c r="N21" i="11"/>
  <c r="N16" i="11"/>
  <c r="N29" i="11"/>
  <c r="N15" i="11"/>
  <c r="N13" i="11"/>
  <c r="N19" i="11"/>
  <c r="N23" i="11"/>
  <c r="N22" i="11"/>
  <c r="N27" i="11"/>
  <c r="N18" i="11"/>
  <c r="N12" i="11"/>
  <c r="N24" i="11"/>
  <c r="N26" i="11"/>
  <c r="N20" i="11"/>
  <c r="N11" i="11"/>
  <c r="N8" i="11"/>
  <c r="N14" i="11"/>
  <c r="N17" i="11"/>
  <c r="N6" i="11"/>
  <c r="N28" i="11"/>
  <c r="N10" i="11"/>
  <c r="N25" i="11"/>
  <c r="N9" i="11"/>
</calcChain>
</file>

<file path=xl/sharedStrings.xml><?xml version="1.0" encoding="utf-8"?>
<sst xmlns="http://schemas.openxmlformats.org/spreadsheetml/2006/main" count="260" uniqueCount="149">
  <si>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</si>
  <si>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</si>
  <si>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</si>
  <si>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</si>
  <si>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</si>
  <si>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</si>
  <si>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</si>
  <si>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</si>
  <si>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</si>
  <si>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</si>
  <si>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</si>
  <si>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</si>
  <si>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</si>
  <si>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</si>
  <si>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</si>
  <si>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</si>
  <si>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</si>
  <si>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</si>
  <si>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</si>
  <si>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</si>
  <si>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</si>
  <si>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</si>
  <si>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</si>
  <si>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</si>
  <si>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</si>
  <si>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</si>
  <si>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</si>
  <si>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</si>
  <si>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</si>
  <si>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</si>
  <si>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</si>
  <si>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</si>
  <si>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</si>
  <si>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</si>
  <si>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</si>
  <si>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</si>
  <si>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</si>
  <si>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</si>
  <si>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</si>
  <si>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</si>
  <si>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</si>
  <si>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</si>
  <si>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</si>
  <si>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</si>
  <si>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</si>
  <si>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</si>
  <si>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</si>
  <si>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</si>
  <si>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</si>
  <si>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</si>
  <si>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</si>
  <si>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</si>
  <si>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</si>
  <si>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</si>
  <si>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</si>
  <si>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</si>
  <si>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</si>
  <si>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</si>
  <si>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</si>
  <si>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</si>
  <si>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</si>
  <si>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</si>
  <si>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</si>
  <si>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</si>
  <si>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</si>
  <si>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</si>
  <si>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</si>
  <si>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</si>
  <si>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</si>
  <si>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</si>
  <si>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</si>
  <si>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</si>
  <si>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</si>
  <si>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</si>
  <si>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</si>
  <si>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</si>
  <si>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</si>
  <si>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</si>
  <si>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</si>
  <si>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</si>
  <si>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</si>
  <si>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</si>
  <si>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</si>
  <si>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</si>
  <si>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</si>
  <si>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</si>
  <si>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</si>
  <si>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</si>
  <si>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</si>
  <si>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</si>
  <si>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</si>
  <si>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</si>
  <si>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</si>
  <si>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</si>
  <si>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</si>
  <si>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</si>
  <si>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</si>
  <si>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</si>
  <si>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</si>
  <si>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</si>
  <si>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</si>
  <si>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</si>
  <si>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</si>
  <si>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</si>
  <si>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</si>
  <si>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ΠΟΝΤΙΟΣ ΜΕ Δ.Τ. ΟΜΟΓΕΝΟΥΣ</t>
  </si>
  <si>
    <t>ΑΛΛΟΔΑΠΟΙ ΜΕ ΚΥΠΡΙΑΚΗ ΥΠΗΚΟΟΤΗΤΑ</t>
  </si>
  <si>
    <t>ΕΥΡΩΠΑΙΟΙ ΜΕ ΚΥΠΡΙΑΚΗ ΥΠΗΚΟΟΤΗΤΑ</t>
  </si>
  <si>
    <t>BUL</t>
  </si>
  <si>
    <t>CYP</t>
  </si>
  <si>
    <t>CZC</t>
  </si>
  <si>
    <t>DEN</t>
  </si>
  <si>
    <t>EGY</t>
  </si>
  <si>
    <t>EST</t>
  </si>
  <si>
    <t>FIN</t>
  </si>
  <si>
    <t>FRA</t>
  </si>
  <si>
    <t>GBR</t>
  </si>
  <si>
    <t>GEO</t>
  </si>
  <si>
    <t>GER</t>
  </si>
  <si>
    <t>GRE</t>
  </si>
  <si>
    <t>HUG</t>
  </si>
  <si>
    <t>IRL</t>
  </si>
  <si>
    <t>ITA</t>
  </si>
  <si>
    <t>LAT</t>
  </si>
  <si>
    <t>LIT</t>
  </si>
  <si>
    <t>NET</t>
  </si>
  <si>
    <t>POL</t>
  </si>
  <si>
    <t>ROM</t>
  </si>
  <si>
    <t>SLV</t>
  </si>
  <si>
    <t>SWE</t>
  </si>
  <si>
    <t>UKR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</si>
  <si>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</si>
  <si>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</si>
  <si>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</si>
  <si>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</si>
  <si>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</si>
  <si>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</si>
  <si>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</si>
  <si>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</si>
  <si>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Σεπτέμβριος 2021</t>
  </si>
  <si>
    <t>ΣΕΠΤΕΜΒΡΙΟΣ</t>
  </si>
  <si>
    <t>Σεπτ.'21</t>
  </si>
  <si>
    <t>MOL</t>
  </si>
  <si>
    <t>ΟΚΤΩΒΡΙΟΣ</t>
  </si>
  <si>
    <t>Οκτώβριος 2021</t>
  </si>
  <si>
    <t>ΠΙΝΑΚΑΣ 25: ΔΙΑΡΚΕΙΑ ΑΝΕΡΓΙΑΣ ΚΑΤΑ ΕΠΑΡΧΙΑ ΤΟN ΟΚΤΩΒΡΙΟ ΤΟΥ 2021</t>
  </si>
  <si>
    <t>Οκτ.'21</t>
  </si>
  <si>
    <t xml:space="preserve">      ΠΑΝΩ ΑΠΟ 12 ΜΗΝΕΣ ΚΑΤΑ ΚΟΙΝΟΤΗΤΑ ΚΑΙ ΕΠΑΡΧΙΑ - ΟΚΤΩΒΡΙΟΣ 2021</t>
  </si>
  <si>
    <t>ΕΓΓΡΑΦΗΣ ΠΑΝΩ ΑΠΟ 12 ΜΗΝΕΣ ΚΑΤΑ ΧΩΡΑ ΠΡΟΕΛΕΥΣΗΣ -ΟΚΤΩΒΡΙΟΣ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</si>
</sst>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52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2" fillId="6" borderId="1" xfId="0" applyNumberFormat="1" applyFont="1" applyFill="1" applyBorder="1"/>
    <xf numFmtId="3" fontId="0" fillId="0" borderId="0" xfId="0" applyNumberFormat="1"/>
    <xf numFmtId="9" fontId="52" fillId="0" borderId="1" xfId="0" applyNumberFormat="1" applyFont="1" applyBorder="1"/>
    <xf numFmtId="164" fontId="52" fillId="0" borderId="1" xfId="0" applyNumberFormat="1" applyFont="1" applyBorder="1"/>
    <xf numFmtId="9" fontId="52" fillId="6" borderId="1" xfId="0" applyNumberFormat="1" applyFont="1" applyFill="1" applyBorder="1"/>
    <xf numFmtId="164" fontId="52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6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0" fontId="54" fillId="6" borderId="1" xfId="0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58" fillId="6" borderId="1" xfId="0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59" fillId="0" borderId="5" xfId="0" applyFont="1" applyBorder="1"/>
    <xf numFmtId="9" fontId="59" fillId="0" borderId="3" xfId="0" applyNumberFormat="1" applyFont="1" applyBorder="1"/>
    <xf numFmtId="3" fontId="59" fillId="0" borderId="3" xfId="0" applyNumberFormat="1" applyFont="1" applyBorder="1"/>
    <xf numFmtId="164" fontId="59" fillId="0" borderId="3" xfId="0" applyNumberFormat="1" applyFont="1" applyBorder="1"/>
    <xf numFmtId="0" fontId="10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51" fillId="0" borderId="1" xfId="0" applyFont="1" applyBorder="1" applyAlignment="1">
      <alignment horizontal="center"/>
    </xf>
    <xf numFmtId="0" fontId="52" fillId="0" borderId="1" xfId="0" applyFont="1" applyBorder="1"/>
    <xf numFmtId="0" fontId="57" fillId="6" borderId="1" xfId="0" applyFont="1" applyFill="1" applyBorder="1" applyAlignment="1">
      <alignment horizontal="left"/>
    </xf>
    <xf numFmtId="0" fontId="52" fillId="6" borderId="1" xfId="0" applyFont="1" applyFill="1" applyBorder="1"/>
    <xf numFmtId="164" fontId="22" fillId="0" borderId="4" xfId="2" applyNumberFormat="1" applyFont="1" applyFill="1" applyBorder="1"/>
    <xf numFmtId="9" fontId="31" fillId="7" borderId="4" xfId="2" applyNumberFormat="1" applyFont="1" applyFill="1" applyBorder="1"/>
    <xf numFmtId="0" fontId="0" fillId="0" borderId="0" xfId="0" applyNumberFormat="1"/>
    <xf numFmtId="0" fontId="10" fillId="0" borderId="10" xfId="0" applyFont="1" applyFill="1" applyBorder="1" applyAlignment="1">
      <alignment horizontal="right"/>
    </xf>
    <xf numFmtId="0" fontId="60" fillId="0" borderId="1" xfId="0" applyNumberFormat="1" applyFont="1" applyBorder="1"/>
    <xf numFmtId="1" fontId="61" fillId="0" borderId="3" xfId="0" applyNumberFormat="1" applyFont="1" applyBorder="1"/>
    <xf numFmtId="0" fontId="18" fillId="0" borderId="1" xfId="0" applyFont="1" applyBorder="1" applyAlignment="1">
      <alignment horizontal="center"/>
    </xf>
    <xf numFmtId="3" fontId="59" fillId="5" borderId="3" xfId="0" applyNumberFormat="1" applyFont="1" applyFill="1" applyBorder="1"/>
    <xf numFmtId="164" fontId="51" fillId="0" borderId="1" xfId="0" applyNumberFormat="1" applyFont="1" applyBorder="1"/>
    <xf numFmtId="0" fontId="0" fillId="0" borderId="6" xfId="0" applyBorder="1" applyAlignment="1">
      <alignment horizontal="left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2" xfId="0" applyFont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topLeftCell="A13" zoomScale="97" zoomScaleNormal="97" workbookViewId="0">
      <selection activeCell="L41" sqref="L41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8.2851562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10" t="s">
        <v>95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145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14" t="s">
        <v>65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  <c r="O7" s="95"/>
      <c r="P7" s="94"/>
      <c r="Q7" s="93"/>
      <c r="R7" s="94" t="s">
        <v>78</v>
      </c>
    </row>
    <row r="8" spans="1:18">
      <c r="A8" s="19"/>
      <c r="B8" s="77" t="s">
        <v>76</v>
      </c>
      <c r="C8" s="217" t="s">
        <v>14</v>
      </c>
      <c r="D8" s="217"/>
      <c r="E8" s="217" t="s">
        <v>79</v>
      </c>
      <c r="F8" s="217"/>
      <c r="G8" s="217" t="s">
        <v>16</v>
      </c>
      <c r="H8" s="217"/>
      <c r="I8" s="217" t="s">
        <v>50</v>
      </c>
      <c r="J8" s="217"/>
      <c r="K8" s="217" t="s">
        <v>17</v>
      </c>
      <c r="L8" s="217"/>
      <c r="M8" s="217" t="s">
        <v>18</v>
      </c>
      <c r="N8" s="218"/>
      <c r="O8" s="95"/>
      <c r="P8" s="93"/>
      <c r="Q8" s="93"/>
    </row>
    <row r="9" spans="1:18">
      <c r="A9" s="19"/>
      <c r="B9" s="77"/>
      <c r="C9" s="154" t="s">
        <v>67</v>
      </c>
      <c r="D9" s="154" t="s">
        <v>23</v>
      </c>
      <c r="E9" s="154" t="s">
        <v>67</v>
      </c>
      <c r="F9" s="154" t="s">
        <v>23</v>
      </c>
      <c r="G9" s="154" t="s">
        <v>67</v>
      </c>
      <c r="H9" s="154" t="s">
        <v>23</v>
      </c>
      <c r="I9" s="154" t="s">
        <v>67</v>
      </c>
      <c r="J9" s="154" t="s">
        <v>23</v>
      </c>
      <c r="K9" s="154" t="s">
        <v>67</v>
      </c>
      <c r="L9" s="154" t="s">
        <v>23</v>
      </c>
      <c r="M9" s="154" t="s">
        <v>67</v>
      </c>
      <c r="N9" s="155" t="s">
        <v>23</v>
      </c>
      <c r="O9" s="95"/>
      <c r="P9" s="93"/>
      <c r="Q9" s="93"/>
    </row>
    <row r="10" spans="1:18">
      <c r="A10" s="19"/>
      <c r="B10" s="77" t="s">
        <v>77</v>
      </c>
      <c r="C10" s="78">
        <f>E10+G10+I10+K10+M10</f>
        <v>1199</v>
      </c>
      <c r="D10" s="79">
        <f t="shared" ref="D10:D15" si="0">C10/$C$15</f>
        <v>0.1092582467650811</v>
      </c>
      <c r="E10" s="159">
        <v>371</v>
      </c>
      <c r="F10" s="79">
        <f>E10/$E$15</f>
        <v>9.418634171109419E-2</v>
      </c>
      <c r="G10" s="159">
        <v>97</v>
      </c>
      <c r="H10" s="79">
        <f>G10/$G$15</f>
        <v>0.14139941690962099</v>
      </c>
      <c r="I10" s="159">
        <v>191</v>
      </c>
      <c r="J10" s="79">
        <f>I10/$I$15</f>
        <v>0.11241907004120071</v>
      </c>
      <c r="K10" s="159">
        <v>402</v>
      </c>
      <c r="L10" s="79">
        <f>K10/$K$15</f>
        <v>0.12392108508014797</v>
      </c>
      <c r="M10" s="159">
        <v>138</v>
      </c>
      <c r="N10" s="156">
        <f>M10/$M$15</f>
        <v>9.8150782361308683E-2</v>
      </c>
      <c r="O10" s="96"/>
      <c r="P10" s="93"/>
      <c r="Q10" s="93"/>
    </row>
    <row r="11" spans="1:18">
      <c r="A11" s="19"/>
      <c r="B11" s="77" t="s">
        <v>80</v>
      </c>
      <c r="C11" s="78">
        <f t="shared" ref="C11:C14" si="1">E11+G11+I11+K11+M11</f>
        <v>3664</v>
      </c>
      <c r="D11" s="79">
        <f t="shared" si="0"/>
        <v>0.33388008018953891</v>
      </c>
      <c r="E11" s="159">
        <v>1305</v>
      </c>
      <c r="F11" s="79">
        <f t="shared" ref="F11:F15" si="2">E11/$E$15</f>
        <v>0.33130236100533128</v>
      </c>
      <c r="G11" s="159">
        <v>221</v>
      </c>
      <c r="H11" s="79">
        <f t="shared" ref="H11:H15" si="3">G11/$G$15</f>
        <v>0.32215743440233235</v>
      </c>
      <c r="I11" s="159">
        <v>567</v>
      </c>
      <c r="J11" s="79">
        <f t="shared" ref="J11:J15" si="4">I11/$I$15</f>
        <v>0.3337257210123602</v>
      </c>
      <c r="K11" s="159">
        <v>1141</v>
      </c>
      <c r="L11" s="79">
        <f t="shared" ref="L11:L15" si="5">K11/$K$15</f>
        <v>0.35172626387176326</v>
      </c>
      <c r="M11" s="159">
        <v>430</v>
      </c>
      <c r="N11" s="156">
        <f t="shared" ref="N11:N15" si="6">M11/$M$15</f>
        <v>0.30583214793741109</v>
      </c>
      <c r="O11" s="96"/>
      <c r="P11" s="93"/>
      <c r="Q11" s="93"/>
    </row>
    <row r="12" spans="1:18">
      <c r="A12" s="19"/>
      <c r="B12" s="77" t="s">
        <v>81</v>
      </c>
      <c r="C12" s="78">
        <f t="shared" si="1"/>
        <v>2045</v>
      </c>
      <c r="D12" s="79">
        <f t="shared" si="0"/>
        <v>0.18634955349006743</v>
      </c>
      <c r="E12" s="159">
        <v>738</v>
      </c>
      <c r="F12" s="79">
        <f t="shared" si="2"/>
        <v>0.18735719725818736</v>
      </c>
      <c r="G12" s="159">
        <v>105</v>
      </c>
      <c r="H12" s="79">
        <f t="shared" si="3"/>
        <v>0.15306122448979592</v>
      </c>
      <c r="I12" s="159">
        <v>323</v>
      </c>
      <c r="J12" s="79">
        <f t="shared" si="4"/>
        <v>0.19011183048852265</v>
      </c>
      <c r="K12" s="159">
        <v>679</v>
      </c>
      <c r="L12" s="79">
        <f t="shared" si="5"/>
        <v>0.20930949445129471</v>
      </c>
      <c r="M12" s="159">
        <v>200</v>
      </c>
      <c r="N12" s="156">
        <f t="shared" si="6"/>
        <v>0.14224751066856331</v>
      </c>
      <c r="O12" s="96"/>
      <c r="P12" s="93"/>
      <c r="Q12" s="93"/>
    </row>
    <row r="13" spans="1:18">
      <c r="A13" s="19"/>
      <c r="B13" s="77" t="s">
        <v>82</v>
      </c>
      <c r="C13" s="78">
        <f t="shared" si="1"/>
        <v>1279</v>
      </c>
      <c r="D13" s="79">
        <f t="shared" si="0"/>
        <v>0.11654820484782212</v>
      </c>
      <c r="E13" s="159">
        <v>491</v>
      </c>
      <c r="F13" s="79">
        <f t="shared" si="2"/>
        <v>0.12465092663112465</v>
      </c>
      <c r="G13" s="159">
        <v>53</v>
      </c>
      <c r="H13" s="79">
        <f t="shared" si="3"/>
        <v>7.7259475218658891E-2</v>
      </c>
      <c r="I13" s="159">
        <v>167</v>
      </c>
      <c r="J13" s="79">
        <f t="shared" si="4"/>
        <v>9.8293113596233078E-2</v>
      </c>
      <c r="K13" s="159">
        <v>386</v>
      </c>
      <c r="L13" s="79">
        <f t="shared" si="5"/>
        <v>0.1189889025893958</v>
      </c>
      <c r="M13" s="159">
        <v>182</v>
      </c>
      <c r="N13" s="156">
        <f t="shared" si="6"/>
        <v>0.12944523470839261</v>
      </c>
      <c r="O13" s="96"/>
      <c r="P13" s="93"/>
      <c r="Q13" s="93"/>
    </row>
    <row r="14" spans="1:18">
      <c r="A14" s="19"/>
      <c r="B14" s="163" t="s">
        <v>83</v>
      </c>
      <c r="C14" s="78">
        <f t="shared" si="1"/>
        <v>2787</v>
      </c>
      <c r="D14" s="164">
        <f t="shared" si="0"/>
        <v>0.25396391470749041</v>
      </c>
      <c r="E14" s="160">
        <v>1034</v>
      </c>
      <c r="F14" s="164">
        <f t="shared" si="2"/>
        <v>0.26250317339426249</v>
      </c>
      <c r="G14" s="160">
        <v>210</v>
      </c>
      <c r="H14" s="164">
        <f t="shared" si="3"/>
        <v>0.30612244897959184</v>
      </c>
      <c r="I14" s="160">
        <v>451</v>
      </c>
      <c r="J14" s="164">
        <f t="shared" si="4"/>
        <v>0.26545026486168333</v>
      </c>
      <c r="K14" s="160">
        <v>636</v>
      </c>
      <c r="L14" s="164">
        <f t="shared" si="5"/>
        <v>0.19605425400739829</v>
      </c>
      <c r="M14" s="160">
        <v>456</v>
      </c>
      <c r="N14" s="165">
        <f t="shared" si="6"/>
        <v>0.32432432432432434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10974</v>
      </c>
      <c r="D15" s="75">
        <f t="shared" si="0"/>
        <v>1</v>
      </c>
      <c r="E15" s="74">
        <f>SUM(E10:E14)</f>
        <v>3939</v>
      </c>
      <c r="F15" s="75">
        <f t="shared" si="2"/>
        <v>1</v>
      </c>
      <c r="G15" s="74">
        <f>SUM(G10:G14)</f>
        <v>686</v>
      </c>
      <c r="H15" s="75">
        <f t="shared" si="3"/>
        <v>1</v>
      </c>
      <c r="I15" s="74">
        <f>SUM(I10:I14)</f>
        <v>1699</v>
      </c>
      <c r="J15" s="75">
        <f t="shared" si="4"/>
        <v>1</v>
      </c>
      <c r="K15" s="74">
        <f>SUM(K10:K14)</f>
        <v>3244</v>
      </c>
      <c r="L15" s="75">
        <f t="shared" si="5"/>
        <v>1</v>
      </c>
      <c r="M15" s="74">
        <f>SUM(M10:M14)</f>
        <v>1406</v>
      </c>
      <c r="N15" s="157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 ht="15.75" thickBot="1">
      <c r="A17"/>
      <c r="B17" s="123" t="s">
        <v>98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84</v>
      </c>
    </row>
    <row r="18" spans="1:22">
      <c r="A18" s="38"/>
      <c r="B18" s="131"/>
      <c r="C18" s="199" t="s">
        <v>140</v>
      </c>
      <c r="D18" s="200"/>
      <c r="E18" s="199" t="s">
        <v>143</v>
      </c>
      <c r="F18" s="201"/>
      <c r="G18" s="201"/>
      <c r="H18" s="201"/>
      <c r="I18" s="201"/>
      <c r="J18" s="200"/>
      <c r="K18" s="199"/>
      <c r="L18" s="202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>
      <c r="A19" s="38"/>
      <c r="B19" s="132" t="s">
        <v>76</v>
      </c>
      <c r="C19" s="203">
        <v>2021</v>
      </c>
      <c r="D19" s="204"/>
      <c r="E19" s="203">
        <v>2020</v>
      </c>
      <c r="F19" s="204"/>
      <c r="G19" s="203">
        <v>2021</v>
      </c>
      <c r="H19" s="204"/>
      <c r="I19" s="203" t="s">
        <v>131</v>
      </c>
      <c r="J19" s="204"/>
      <c r="K19" s="203" t="s">
        <v>52</v>
      </c>
      <c r="L19" s="205"/>
      <c r="M19" s="38"/>
      <c r="N19" s="38"/>
      <c r="O19" s="198"/>
      <c r="P19" s="198"/>
      <c r="Q19"/>
      <c r="R19"/>
      <c r="S19" s="38"/>
      <c r="T19"/>
    </row>
    <row r="20" spans="1:22" ht="15.75">
      <c r="A20" s="38"/>
      <c r="B20" s="133"/>
      <c r="C20" s="182" t="s">
        <v>67</v>
      </c>
      <c r="D20" s="134" t="s">
        <v>23</v>
      </c>
      <c r="E20" s="182" t="s">
        <v>67</v>
      </c>
      <c r="F20" s="134" t="s">
        <v>23</v>
      </c>
      <c r="G20" s="182" t="s">
        <v>67</v>
      </c>
      <c r="H20" s="134" t="s">
        <v>23</v>
      </c>
      <c r="I20" s="182" t="s">
        <v>67</v>
      </c>
      <c r="J20" s="134" t="s">
        <v>23</v>
      </c>
      <c r="K20" s="182" t="s">
        <v>67</v>
      </c>
      <c r="L20" s="135" t="s">
        <v>23</v>
      </c>
      <c r="M20" s="38"/>
      <c r="N20"/>
      <c r="O20" s="126"/>
      <c r="P20"/>
      <c r="Q20"/>
      <c r="R20"/>
      <c r="S20" s="38"/>
      <c r="T20"/>
    </row>
    <row r="21" spans="1:22" ht="15.75">
      <c r="A21" s="38"/>
      <c r="B21" s="183" t="s">
        <v>77</v>
      </c>
      <c r="C21" s="159">
        <v>1164</v>
      </c>
      <c r="D21" s="141">
        <f>C21/C28</f>
        <v>0.10279053338043094</v>
      </c>
      <c r="E21" s="159">
        <v>1072</v>
      </c>
      <c r="F21" s="141">
        <f>E21/E28</f>
        <v>3.4045796677994095E-2</v>
      </c>
      <c r="G21" s="159">
        <v>1199</v>
      </c>
      <c r="H21" s="141">
        <f>G21/G28</f>
        <v>0.1092582467650811</v>
      </c>
      <c r="I21" s="136">
        <f t="shared" ref="I21:I26" si="7">G21-E21</f>
        <v>127</v>
      </c>
      <c r="J21" s="142">
        <f t="shared" ref="J21:J27" si="8">I21/E21</f>
        <v>0.11847014925373134</v>
      </c>
      <c r="K21" s="136">
        <f>G21-C21</f>
        <v>35</v>
      </c>
      <c r="L21" s="142">
        <f>K21/C21</f>
        <v>3.006872852233677E-2</v>
      </c>
      <c r="M21" s="38"/>
      <c r="N21"/>
      <c r="O21" s="127"/>
      <c r="P21"/>
      <c r="Q21"/>
      <c r="R21"/>
      <c r="S21" s="38"/>
      <c r="T21"/>
    </row>
    <row r="22" spans="1:22" ht="15.75">
      <c r="A22" s="38"/>
      <c r="B22" s="183" t="s">
        <v>132</v>
      </c>
      <c r="C22" s="160">
        <v>2904</v>
      </c>
      <c r="D22" s="141">
        <f>C22/C28</f>
        <v>0.25644648534086895</v>
      </c>
      <c r="E22" s="160">
        <v>5086</v>
      </c>
      <c r="F22" s="141">
        <f>E22/E28</f>
        <v>0.16152697938831898</v>
      </c>
      <c r="G22" s="160">
        <v>3664</v>
      </c>
      <c r="H22" s="141">
        <f>G22/G28</f>
        <v>0.33388008018953891</v>
      </c>
      <c r="I22" s="136">
        <f t="shared" si="7"/>
        <v>-1422</v>
      </c>
      <c r="J22" s="142">
        <f t="shared" si="8"/>
        <v>-0.27959103421156117</v>
      </c>
      <c r="K22" s="136">
        <f t="shared" ref="K22:K28" si="9">G22-C22</f>
        <v>760</v>
      </c>
      <c r="L22" s="142">
        <f t="shared" ref="L22:L28" si="10">K22/C22</f>
        <v>0.26170798898071623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84" t="s">
        <v>133</v>
      </c>
      <c r="C23" s="161">
        <f t="shared" ref="C23" si="11">SUM(C21:C22)</f>
        <v>4068</v>
      </c>
      <c r="D23" s="143">
        <f>C23/C28</f>
        <v>0.35923701872129987</v>
      </c>
      <c r="E23" s="161">
        <f t="shared" ref="E23" si="12">SUM(E21:E22)</f>
        <v>6158</v>
      </c>
      <c r="F23" s="143">
        <f>E23/E28</f>
        <v>0.19557277606631307</v>
      </c>
      <c r="G23" s="161">
        <f t="shared" ref="G23" si="13">SUM(G21:G22)</f>
        <v>4863</v>
      </c>
      <c r="H23" s="143">
        <f>G23/G28</f>
        <v>0.44313832695462002</v>
      </c>
      <c r="I23" s="139">
        <f t="shared" si="7"/>
        <v>-1295</v>
      </c>
      <c r="J23" s="144">
        <f t="shared" si="8"/>
        <v>-0.2102955505034102</v>
      </c>
      <c r="K23" s="139">
        <f t="shared" si="9"/>
        <v>795</v>
      </c>
      <c r="L23" s="144">
        <f t="shared" si="10"/>
        <v>0.19542772861356933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83" t="s">
        <v>134</v>
      </c>
      <c r="C24" s="160">
        <v>2338</v>
      </c>
      <c r="D24" s="141">
        <f>C24/C28</f>
        <v>0.20646414694454257</v>
      </c>
      <c r="E24" s="160">
        <v>5662</v>
      </c>
      <c r="F24" s="141">
        <f>E24/E28</f>
        <v>0.17982024327500237</v>
      </c>
      <c r="G24" s="160">
        <v>2045</v>
      </c>
      <c r="H24" s="141">
        <f>G24/G28</f>
        <v>0.18634955349006743</v>
      </c>
      <c r="I24" s="136">
        <f t="shared" si="7"/>
        <v>-3617</v>
      </c>
      <c r="J24" s="142">
        <f t="shared" si="8"/>
        <v>-0.63882020487460256</v>
      </c>
      <c r="K24" s="136">
        <f t="shared" si="9"/>
        <v>-293</v>
      </c>
      <c r="L24" s="142">
        <f t="shared" si="10"/>
        <v>-0.12532078699743371</v>
      </c>
      <c r="M24" s="38"/>
      <c r="N24"/>
      <c r="O24" s="126"/>
      <c r="P24"/>
      <c r="Q24" s="137"/>
      <c r="R24"/>
      <c r="S24" s="38"/>
      <c r="T24"/>
    </row>
    <row r="25" spans="1:22" ht="15.75">
      <c r="A25" s="38"/>
      <c r="B25" s="183" t="s">
        <v>135</v>
      </c>
      <c r="C25" s="160">
        <v>1477</v>
      </c>
      <c r="D25" s="141">
        <f>C25/C28</f>
        <v>0.13043094312963618</v>
      </c>
      <c r="E25" s="160">
        <v>11117</v>
      </c>
      <c r="F25" s="141">
        <f>E25/E28</f>
        <v>0.35306634484072791</v>
      </c>
      <c r="G25" s="160">
        <v>1279</v>
      </c>
      <c r="H25" s="141">
        <f>G25/G28</f>
        <v>0.11654820484782212</v>
      </c>
      <c r="I25" s="136">
        <f t="shared" si="7"/>
        <v>-9838</v>
      </c>
      <c r="J25" s="142">
        <f t="shared" si="8"/>
        <v>-0.8849509759827292</v>
      </c>
      <c r="K25" s="136">
        <f t="shared" si="9"/>
        <v>-198</v>
      </c>
      <c r="L25" s="142">
        <f t="shared" si="10"/>
        <v>-0.13405551794177387</v>
      </c>
      <c r="M25" s="38"/>
      <c r="N25"/>
      <c r="O25" s="126"/>
      <c r="P25"/>
      <c r="Q25" s="137"/>
      <c r="R25"/>
      <c r="S25" s="38"/>
      <c r="T25" s="138"/>
    </row>
    <row r="26" spans="1:22" ht="15.75">
      <c r="A26" s="38"/>
      <c r="B26" s="185" t="s">
        <v>136</v>
      </c>
      <c r="C26" s="161">
        <v>3441</v>
      </c>
      <c r="D26" s="143">
        <f>C26/C28</f>
        <v>0.30386789120452135</v>
      </c>
      <c r="E26" s="161">
        <v>8550</v>
      </c>
      <c r="F26" s="143">
        <f>E26/E28</f>
        <v>0.27154063581795662</v>
      </c>
      <c r="G26" s="161">
        <v>2787</v>
      </c>
      <c r="H26" s="143">
        <f>G26/G28</f>
        <v>0.25396391470749041</v>
      </c>
      <c r="I26" s="139">
        <f t="shared" si="7"/>
        <v>-5763</v>
      </c>
      <c r="J26" s="144">
        <f t="shared" si="8"/>
        <v>-0.67403508771929821</v>
      </c>
      <c r="K26" s="139">
        <f t="shared" si="9"/>
        <v>-654</v>
      </c>
      <c r="L26" s="144">
        <f t="shared" si="10"/>
        <v>-0.19006102877070619</v>
      </c>
      <c r="M26" s="137"/>
      <c r="N26"/>
      <c r="O26" s="126"/>
      <c r="P26"/>
      <c r="Q26" s="137"/>
      <c r="R26"/>
      <c r="S26" s="137"/>
      <c r="T26" s="140"/>
    </row>
    <row r="27" spans="1:22" ht="15.75">
      <c r="A27" s="38"/>
      <c r="B27" s="185" t="s">
        <v>137</v>
      </c>
      <c r="C27" s="166">
        <f t="shared" ref="C27" si="14">C25+C26</f>
        <v>4918</v>
      </c>
      <c r="D27" s="143">
        <f>C27/C28</f>
        <v>0.43429883433415756</v>
      </c>
      <c r="E27" s="166">
        <f t="shared" ref="E27" si="15">E25+E26</f>
        <v>19667</v>
      </c>
      <c r="F27" s="143">
        <f>E27/E28</f>
        <v>0.62460698065868459</v>
      </c>
      <c r="G27" s="166">
        <f t="shared" ref="G27" si="16">G25+G26</f>
        <v>4066</v>
      </c>
      <c r="H27" s="143">
        <f>G27/G28</f>
        <v>0.37051211955531255</v>
      </c>
      <c r="I27" s="139">
        <f>SUM(I25,I26)</f>
        <v>-15601</v>
      </c>
      <c r="J27" s="144">
        <f t="shared" si="8"/>
        <v>-0.79325774139421368</v>
      </c>
      <c r="K27" s="158">
        <f t="shared" ref="K27" si="17">K25+K26</f>
        <v>-852</v>
      </c>
      <c r="L27" s="144">
        <f t="shared" si="10"/>
        <v>-0.17324115494103293</v>
      </c>
      <c r="M27" s="137"/>
      <c r="N27" s="137"/>
      <c r="O27"/>
      <c r="P27"/>
      <c r="Q27"/>
      <c r="R27"/>
      <c r="S27" s="137"/>
      <c r="T27" s="140"/>
    </row>
    <row r="28" spans="1:22" ht="16.5" thickBot="1">
      <c r="A28" s="38"/>
      <c r="B28" s="170" t="s">
        <v>138</v>
      </c>
      <c r="C28" s="191">
        <f t="shared" ref="C28" si="18">C21+C22+C24+C25+C26</f>
        <v>11324</v>
      </c>
      <c r="D28" s="171">
        <f>C28/C28</f>
        <v>1</v>
      </c>
      <c r="E28" s="191">
        <f t="shared" ref="E28" si="19">E21+E22+E24+E25+E26</f>
        <v>31487</v>
      </c>
      <c r="F28" s="171">
        <f>E28/E28</f>
        <v>1</v>
      </c>
      <c r="G28" s="191">
        <f>G21+G22+G24+G25+G26</f>
        <v>10974</v>
      </c>
      <c r="H28" s="171">
        <v>1</v>
      </c>
      <c r="I28" s="172">
        <f>SUM(I21,I22,I24,I27)</f>
        <v>-20513</v>
      </c>
      <c r="J28" s="173">
        <f>I28/E28</f>
        <v>-0.65147521199225078</v>
      </c>
      <c r="K28" s="193">
        <f t="shared" si="9"/>
        <v>-350</v>
      </c>
      <c r="L28" s="194">
        <f t="shared" si="10"/>
        <v>-3.0907806428823736E-2</v>
      </c>
      <c r="M28" s="38"/>
      <c r="N28" s="38"/>
      <c r="O28" s="38"/>
      <c r="P28" s="38"/>
      <c r="Q28" s="38"/>
      <c r="R28" s="38"/>
      <c r="S28" s="38"/>
      <c r="T28"/>
    </row>
    <row r="29" spans="1:22">
      <c r="A29"/>
      <c r="B29" s="123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38"/>
      <c r="N29" s="19"/>
      <c r="O29" s="19"/>
      <c r="P29" s="19"/>
      <c r="Q29" s="19"/>
    </row>
    <row r="30" spans="1:22" ht="4.5" customHeight="1">
      <c r="A30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38"/>
      <c r="N30" s="19"/>
      <c r="O30" s="19"/>
      <c r="P30" s="19"/>
      <c r="Q30" s="19"/>
    </row>
    <row r="31" spans="1:22" hidden="1">
      <c r="A31"/>
      <c r="B31" s="123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38"/>
      <c r="N31" s="19"/>
      <c r="O31" s="19"/>
      <c r="P31" s="19"/>
      <c r="Q31" s="19"/>
    </row>
    <row r="32" spans="1:22">
      <c r="A32" s="84" t="s">
        <v>102</v>
      </c>
      <c r="B32" s="125"/>
      <c r="C32" s="85"/>
      <c r="D32" s="85"/>
      <c r="E32" s="85"/>
      <c r="F32" s="85"/>
      <c r="G32" s="85"/>
      <c r="H32" s="86"/>
      <c r="I32" s="85"/>
      <c r="J32" s="85"/>
      <c r="K32" s="85"/>
      <c r="L32" s="19"/>
      <c r="M32" s="19"/>
      <c r="N32" s="19"/>
      <c r="O32" s="19"/>
      <c r="P32" s="87"/>
      <c r="Q32" s="87"/>
      <c r="R32" s="26"/>
    </row>
    <row r="33" spans="1:18" ht="15.75" thickBot="1">
      <c r="A33" s="88"/>
      <c r="B33" s="20"/>
      <c r="C33" s="88"/>
      <c r="D33" s="88"/>
      <c r="E33" s="88"/>
      <c r="F33" s="88"/>
      <c r="G33" s="88"/>
      <c r="H33" s="89"/>
      <c r="I33" s="88"/>
      <c r="J33" s="85"/>
      <c r="K33" s="85"/>
      <c r="L33" s="19"/>
      <c r="M33" s="19"/>
      <c r="N33" s="19"/>
      <c r="O33" s="19"/>
      <c r="P33" s="87"/>
      <c r="Q33" s="87"/>
      <c r="R33" s="26"/>
    </row>
    <row r="34" spans="1:18">
      <c r="A34" s="20"/>
      <c r="B34" s="66"/>
      <c r="C34" s="211" t="s">
        <v>96</v>
      </c>
      <c r="D34" s="212"/>
      <c r="E34" s="212"/>
      <c r="F34" s="212"/>
      <c r="G34" s="212"/>
      <c r="H34" s="213"/>
      <c r="I34" s="20"/>
      <c r="J34" s="19"/>
      <c r="K34" s="19"/>
      <c r="L34" s="19"/>
      <c r="M34" s="19"/>
      <c r="N34" s="19"/>
      <c r="O34" s="19"/>
      <c r="P34" s="19"/>
      <c r="Q34" s="19"/>
      <c r="R34" s="100" t="s">
        <v>85</v>
      </c>
    </row>
    <row r="35" spans="1:18">
      <c r="A35" s="20"/>
      <c r="B35" s="67" t="s">
        <v>33</v>
      </c>
      <c r="C35" s="206" t="s">
        <v>139</v>
      </c>
      <c r="D35" s="207"/>
      <c r="E35" s="206" t="s">
        <v>144</v>
      </c>
      <c r="F35" s="207"/>
      <c r="G35" s="208" t="s">
        <v>52</v>
      </c>
      <c r="H35" s="209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8"/>
      <c r="C36" s="65" t="s">
        <v>34</v>
      </c>
      <c r="D36" s="90" t="s">
        <v>23</v>
      </c>
      <c r="E36" s="65" t="s">
        <v>34</v>
      </c>
      <c r="F36" s="90" t="s">
        <v>23</v>
      </c>
      <c r="G36" s="65" t="s">
        <v>34</v>
      </c>
      <c r="H36" s="69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8" t="s">
        <v>15</v>
      </c>
      <c r="C37" s="162">
        <v>1256</v>
      </c>
      <c r="D37" s="50">
        <f>C37/C42</f>
        <v>0.36501017146178438</v>
      </c>
      <c r="E37" s="162">
        <v>1034</v>
      </c>
      <c r="F37" s="50">
        <f>E37/E42</f>
        <v>0.3710082526013635</v>
      </c>
      <c r="G37" s="51">
        <f>E37-C37</f>
        <v>-222</v>
      </c>
      <c r="H37" s="124">
        <f>G37/C37</f>
        <v>-0.17675159235668789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50</v>
      </c>
      <c r="C38" s="162">
        <v>561</v>
      </c>
      <c r="D38" s="50">
        <f>C38/C42</f>
        <v>0.16303400174367916</v>
      </c>
      <c r="E38" s="162">
        <v>451</v>
      </c>
      <c r="F38" s="50">
        <f>E38/E42</f>
        <v>0.16182274847506278</v>
      </c>
      <c r="G38" s="51">
        <f t="shared" ref="G38:G42" si="20">E38-C38</f>
        <v>-110</v>
      </c>
      <c r="H38" s="124">
        <f t="shared" ref="H38:H42" si="21">G38/C38</f>
        <v>-0.19607843137254902</v>
      </c>
      <c r="I38" s="20"/>
      <c r="J38" s="19"/>
      <c r="K38" s="19"/>
      <c r="L38" s="19"/>
      <c r="M38" s="19"/>
      <c r="N38" s="91"/>
      <c r="O38" s="19"/>
      <c r="P38" s="19"/>
      <c r="Q38" s="19"/>
    </row>
    <row r="39" spans="1:18">
      <c r="A39" s="20"/>
      <c r="B39" s="68" t="s">
        <v>16</v>
      </c>
      <c r="C39" s="162">
        <v>274</v>
      </c>
      <c r="D39" s="50">
        <f>C39/C42</f>
        <v>7.962801511188608E-2</v>
      </c>
      <c r="E39" s="162">
        <v>210</v>
      </c>
      <c r="F39" s="50">
        <f>E39/E42</f>
        <v>7.5349838536060282E-2</v>
      </c>
      <c r="G39" s="51">
        <f t="shared" si="20"/>
        <v>-64</v>
      </c>
      <c r="H39" s="124">
        <f t="shared" si="21"/>
        <v>-0.23357664233576642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17</v>
      </c>
      <c r="C40" s="162">
        <v>791</v>
      </c>
      <c r="D40" s="50">
        <f>C40/C42</f>
        <v>0.22987503632664924</v>
      </c>
      <c r="E40" s="162">
        <v>636</v>
      </c>
      <c r="F40" s="50">
        <f>E40/E42</f>
        <v>0.22820236813778255</v>
      </c>
      <c r="G40" s="51">
        <f t="shared" si="20"/>
        <v>-155</v>
      </c>
      <c r="H40" s="124">
        <f t="shared" si="21"/>
        <v>-0.19595448798988621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8" t="s">
        <v>18</v>
      </c>
      <c r="C41" s="162">
        <v>559</v>
      </c>
      <c r="D41" s="50">
        <f>C41/C42</f>
        <v>0.16245277535600117</v>
      </c>
      <c r="E41" s="162">
        <v>456</v>
      </c>
      <c r="F41" s="50">
        <f>E41/E42</f>
        <v>0.16361679224973089</v>
      </c>
      <c r="G41" s="51">
        <f t="shared" si="20"/>
        <v>-103</v>
      </c>
      <c r="H41" s="124">
        <f t="shared" si="21"/>
        <v>-0.18425760286225404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.75" thickBot="1">
      <c r="A42" s="20"/>
      <c r="B42" s="70" t="s">
        <v>14</v>
      </c>
      <c r="C42" s="71">
        <f>SUM(C37:C41)</f>
        <v>3441</v>
      </c>
      <c r="D42" s="129">
        <f>C42/C42</f>
        <v>1</v>
      </c>
      <c r="E42" s="71">
        <f>SUM(E37:E41)</f>
        <v>2787</v>
      </c>
      <c r="F42" s="129">
        <f>E42/E42</f>
        <v>1</v>
      </c>
      <c r="G42" s="130">
        <f t="shared" si="20"/>
        <v>-654</v>
      </c>
      <c r="H42" s="186">
        <f t="shared" si="21"/>
        <v>-0.19006102877070619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E35:F35"/>
    <mergeCell ref="C35:D35"/>
    <mergeCell ref="G35:H35"/>
    <mergeCell ref="A2:Q2"/>
    <mergeCell ref="C34:H34"/>
    <mergeCell ref="B7:N7"/>
    <mergeCell ref="C8:D8"/>
    <mergeCell ref="E8:F8"/>
    <mergeCell ref="I8:J8"/>
    <mergeCell ref="G8:H8"/>
    <mergeCell ref="K8:L8"/>
    <mergeCell ref="M8:N8"/>
    <mergeCell ref="O19:P19"/>
    <mergeCell ref="C18:D18"/>
    <mergeCell ref="E18:J18"/>
    <mergeCell ref="K18:L18"/>
    <mergeCell ref="C19:D19"/>
    <mergeCell ref="E19:F19"/>
    <mergeCell ref="G19:H19"/>
    <mergeCell ref="I19:J19"/>
    <mergeCell ref="K19:L19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C23" sqref="C23"/>
    </sheetView>
  </sheetViews>
  <sheetFormatPr defaultRowHeight="15"/>
  <cols>
    <col min="1" max="1" width="3" style="43" customWidth="1"/>
    <col min="2" max="2" width="45.7109375" style="8" customWidth="1"/>
    <col min="3" max="3" width="8.85546875" style="8" customWidth="1"/>
    <col min="4" max="4" width="7.7109375" style="8" customWidth="1"/>
    <col min="5" max="5" width="5.5703125" style="8" customWidth="1"/>
    <col min="6" max="6" width="5.85546875" style="44" customWidth="1"/>
    <col min="7" max="7" width="8.28515625" style="8" customWidth="1"/>
    <col min="8" max="8" width="7.85546875" style="8" customWidth="1"/>
    <col min="9" max="9" width="4.28515625" style="8" customWidth="1"/>
    <col min="10" max="10" width="5.7109375" style="44" customWidth="1"/>
    <col min="11" max="11" width="8" style="8" customWidth="1"/>
    <col min="12" max="12" width="7.85546875" style="8" customWidth="1"/>
    <col min="13" max="13" width="4.5703125" style="8" customWidth="1"/>
    <col min="14" max="14" width="5.5703125" style="44" customWidth="1"/>
    <col min="15" max="15" width="8.28515625" style="8" customWidth="1"/>
    <col min="16" max="16" width="7.7109375" style="8" customWidth="1"/>
    <col min="17" max="17" width="4.140625" style="8" customWidth="1"/>
    <col min="18" max="18" width="6" style="44" customWidth="1"/>
    <col min="19" max="19" width="8.140625" style="8" customWidth="1"/>
    <col min="20" max="20" width="7.7109375" style="8" customWidth="1"/>
    <col min="21" max="21" width="4" style="8" customWidth="1"/>
    <col min="22" max="22" width="6.42578125" style="43" customWidth="1"/>
    <col min="23" max="23" width="8.28515625" style="8" customWidth="1"/>
    <col min="24" max="24" width="8.140625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19" t="s">
        <v>95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</row>
    <row r="4" spans="1:27" ht="9.75" customHeight="1">
      <c r="B4" s="97"/>
    </row>
    <row r="5" spans="1:27" s="11" customFormat="1">
      <c r="A5" s="224" t="s">
        <v>103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44</v>
      </c>
      <c r="C7" s="225" t="s">
        <v>20</v>
      </c>
      <c r="D7" s="225"/>
      <c r="E7" s="225"/>
      <c r="F7" s="225"/>
      <c r="G7" s="226" t="s">
        <v>51</v>
      </c>
      <c r="H7" s="226"/>
      <c r="I7" s="226"/>
      <c r="J7" s="226"/>
      <c r="K7" s="226" t="s">
        <v>16</v>
      </c>
      <c r="L7" s="226"/>
      <c r="M7" s="226"/>
      <c r="N7" s="226"/>
      <c r="O7" s="225" t="s">
        <v>73</v>
      </c>
      <c r="P7" s="225"/>
      <c r="Q7" s="225"/>
      <c r="R7" s="225"/>
      <c r="S7" s="222" t="s">
        <v>21</v>
      </c>
      <c r="T7" s="222"/>
      <c r="U7" s="222"/>
      <c r="V7" s="222"/>
      <c r="W7" s="222" t="s">
        <v>74</v>
      </c>
      <c r="X7" s="222"/>
      <c r="Y7" s="222"/>
      <c r="Z7" s="223"/>
      <c r="AA7" s="10"/>
    </row>
    <row r="8" spans="1:27" s="11" customFormat="1">
      <c r="A8" s="107"/>
      <c r="B8" s="54" t="s">
        <v>45</v>
      </c>
      <c r="C8" s="192" t="s">
        <v>141</v>
      </c>
      <c r="D8" s="192" t="s">
        <v>146</v>
      </c>
      <c r="E8" s="220" t="s">
        <v>48</v>
      </c>
      <c r="F8" s="220"/>
      <c r="G8" s="192" t="s">
        <v>141</v>
      </c>
      <c r="H8" s="192" t="s">
        <v>146</v>
      </c>
      <c r="I8" s="220" t="s">
        <v>48</v>
      </c>
      <c r="J8" s="220"/>
      <c r="K8" s="192" t="s">
        <v>141</v>
      </c>
      <c r="L8" s="192" t="s">
        <v>146</v>
      </c>
      <c r="M8" s="220" t="s">
        <v>48</v>
      </c>
      <c r="N8" s="220"/>
      <c r="O8" s="192" t="s">
        <v>141</v>
      </c>
      <c r="P8" s="192" t="s">
        <v>146</v>
      </c>
      <c r="Q8" s="220" t="s">
        <v>48</v>
      </c>
      <c r="R8" s="220"/>
      <c r="S8" s="192" t="s">
        <v>141</v>
      </c>
      <c r="T8" s="192" t="s">
        <v>146</v>
      </c>
      <c r="U8" s="220" t="s">
        <v>48</v>
      </c>
      <c r="V8" s="220"/>
      <c r="W8" s="192" t="s">
        <v>141</v>
      </c>
      <c r="X8" s="192" t="s">
        <v>146</v>
      </c>
      <c r="Y8" s="220" t="s">
        <v>48</v>
      </c>
      <c r="Z8" s="221"/>
      <c r="AA8" s="10"/>
    </row>
    <row r="9" spans="1:27" s="11" customFormat="1">
      <c r="A9" s="108">
        <v>1</v>
      </c>
      <c r="B9" s="120" t="s">
        <v>86</v>
      </c>
      <c r="C9" s="76">
        <v>63</v>
      </c>
      <c r="D9" s="76">
        <v>52</v>
      </c>
      <c r="E9" s="152">
        <f t="shared" ref="E9:E19" si="0">D9-C9</f>
        <v>-11</v>
      </c>
      <c r="F9" s="153">
        <f>E9/C9</f>
        <v>-0.17460317460317459</v>
      </c>
      <c r="G9" s="76">
        <v>14</v>
      </c>
      <c r="H9" s="76">
        <v>13</v>
      </c>
      <c r="I9" s="152">
        <f t="shared" ref="I9:I20" si="1">H9-G9</f>
        <v>-1</v>
      </c>
      <c r="J9" s="153">
        <f>I9/G9</f>
        <v>-7.1428571428571425E-2</v>
      </c>
      <c r="K9" s="76">
        <v>2</v>
      </c>
      <c r="L9" s="76">
        <v>3</v>
      </c>
      <c r="M9" s="152">
        <f t="shared" ref="M9:M19" si="2">L9-K9</f>
        <v>1</v>
      </c>
      <c r="N9" s="153">
        <f t="shared" ref="N9:N19" si="3">M9/K9</f>
        <v>0.5</v>
      </c>
      <c r="O9" s="76">
        <v>37</v>
      </c>
      <c r="P9" s="76">
        <v>29</v>
      </c>
      <c r="Q9" s="152">
        <f t="shared" ref="Q9:Q20" si="4">P9-O9</f>
        <v>-8</v>
      </c>
      <c r="R9" s="153">
        <f>Q9/O9</f>
        <v>-0.21621621621621623</v>
      </c>
      <c r="S9" s="76">
        <v>9</v>
      </c>
      <c r="T9" s="76">
        <v>5</v>
      </c>
      <c r="U9" s="152">
        <f t="shared" ref="U9:U20" si="5">T9-S9</f>
        <v>-4</v>
      </c>
      <c r="V9" s="153">
        <f>U9/S9</f>
        <v>-0.44444444444444442</v>
      </c>
      <c r="W9" s="151">
        <f>C9+G9+K9+O9+S9</f>
        <v>125</v>
      </c>
      <c r="X9" s="151">
        <f>D9+H9+L9+P9+T9</f>
        <v>102</v>
      </c>
      <c r="Y9" s="168">
        <f>X9-W9</f>
        <v>-23</v>
      </c>
      <c r="Z9" s="169">
        <f>Y9/W9</f>
        <v>-0.184</v>
      </c>
      <c r="AA9" s="10"/>
    </row>
    <row r="10" spans="1:27" s="11" customFormat="1">
      <c r="A10" s="108">
        <v>2</v>
      </c>
      <c r="B10" s="121" t="s">
        <v>87</v>
      </c>
      <c r="C10" s="76">
        <v>109</v>
      </c>
      <c r="D10" s="76">
        <v>87</v>
      </c>
      <c r="E10" s="152">
        <f t="shared" si="0"/>
        <v>-22</v>
      </c>
      <c r="F10" s="153">
        <f t="shared" ref="F10:F19" si="6">E10/C10</f>
        <v>-0.20183486238532111</v>
      </c>
      <c r="G10" s="76">
        <v>40</v>
      </c>
      <c r="H10" s="76">
        <v>32</v>
      </c>
      <c r="I10" s="152">
        <f t="shared" si="1"/>
        <v>-8</v>
      </c>
      <c r="J10" s="153">
        <f t="shared" ref="J10:J20" si="7">I10/G10</f>
        <v>-0.2</v>
      </c>
      <c r="K10" s="76">
        <v>9</v>
      </c>
      <c r="L10" s="76">
        <v>6</v>
      </c>
      <c r="M10" s="152">
        <f t="shared" si="2"/>
        <v>-3</v>
      </c>
      <c r="N10" s="153">
        <f t="shared" si="3"/>
        <v>-0.33333333333333331</v>
      </c>
      <c r="O10" s="76">
        <v>75</v>
      </c>
      <c r="P10" s="76">
        <v>58</v>
      </c>
      <c r="Q10" s="152">
        <f t="shared" si="4"/>
        <v>-17</v>
      </c>
      <c r="R10" s="153">
        <f t="shared" ref="R10:R20" si="8">Q10/O10</f>
        <v>-0.22666666666666666</v>
      </c>
      <c r="S10" s="76">
        <v>31</v>
      </c>
      <c r="T10" s="76">
        <v>26</v>
      </c>
      <c r="U10" s="152">
        <f t="shared" si="5"/>
        <v>-5</v>
      </c>
      <c r="V10" s="153">
        <f t="shared" ref="V10:V20" si="9">U10/S10</f>
        <v>-0.16129032258064516</v>
      </c>
      <c r="W10" s="151">
        <f t="shared" ref="W10:W19" si="10">C10+G10+K10+O10+S10</f>
        <v>264</v>
      </c>
      <c r="X10" s="151">
        <f t="shared" ref="X10:X19" si="11">D10+H10+L10+P10+T10</f>
        <v>209</v>
      </c>
      <c r="Y10" s="168">
        <f t="shared" ref="Y10:Y20" si="12">X10-W10</f>
        <v>-55</v>
      </c>
      <c r="Z10" s="169">
        <f t="shared" ref="Z10:Z20" si="13">Y10/W10</f>
        <v>-0.20833333333333334</v>
      </c>
      <c r="AA10" s="10"/>
    </row>
    <row r="11" spans="1:27" s="11" customFormat="1">
      <c r="A11" s="108">
        <v>3</v>
      </c>
      <c r="B11" s="121" t="s">
        <v>88</v>
      </c>
      <c r="C11" s="76">
        <v>88</v>
      </c>
      <c r="D11" s="76">
        <v>79</v>
      </c>
      <c r="E11" s="152">
        <f t="shared" si="0"/>
        <v>-9</v>
      </c>
      <c r="F11" s="153">
        <f t="shared" si="6"/>
        <v>-0.10227272727272728</v>
      </c>
      <c r="G11" s="76">
        <v>26</v>
      </c>
      <c r="H11" s="76">
        <v>22</v>
      </c>
      <c r="I11" s="152">
        <f t="shared" si="1"/>
        <v>-4</v>
      </c>
      <c r="J11" s="153">
        <f t="shared" si="7"/>
        <v>-0.15384615384615385</v>
      </c>
      <c r="K11" s="76">
        <v>8</v>
      </c>
      <c r="L11" s="76">
        <v>4</v>
      </c>
      <c r="M11" s="152">
        <f t="shared" si="2"/>
        <v>-4</v>
      </c>
      <c r="N11" s="153">
        <f t="shared" si="3"/>
        <v>-0.5</v>
      </c>
      <c r="O11" s="76">
        <v>30</v>
      </c>
      <c r="P11" s="76">
        <v>28</v>
      </c>
      <c r="Q11" s="152">
        <f t="shared" si="4"/>
        <v>-2</v>
      </c>
      <c r="R11" s="153">
        <f t="shared" si="8"/>
        <v>-6.6666666666666666E-2</v>
      </c>
      <c r="S11" s="76">
        <v>15</v>
      </c>
      <c r="T11" s="76">
        <v>16</v>
      </c>
      <c r="U11" s="152">
        <f t="shared" si="5"/>
        <v>1</v>
      </c>
      <c r="V11" s="153">
        <f t="shared" si="9"/>
        <v>6.6666666666666666E-2</v>
      </c>
      <c r="W11" s="151">
        <f t="shared" si="10"/>
        <v>167</v>
      </c>
      <c r="X11" s="151">
        <f t="shared" si="11"/>
        <v>149</v>
      </c>
      <c r="Y11" s="168">
        <f t="shared" si="12"/>
        <v>-18</v>
      </c>
      <c r="Z11" s="169">
        <f t="shared" si="13"/>
        <v>-0.10778443113772455</v>
      </c>
      <c r="AA11" s="10"/>
    </row>
    <row r="12" spans="1:27" s="11" customFormat="1">
      <c r="A12" s="108">
        <v>4</v>
      </c>
      <c r="B12" s="120" t="s">
        <v>89</v>
      </c>
      <c r="C12" s="76">
        <v>304</v>
      </c>
      <c r="D12" s="76">
        <v>254</v>
      </c>
      <c r="E12" s="152">
        <f t="shared" si="0"/>
        <v>-50</v>
      </c>
      <c r="F12" s="153">
        <f t="shared" si="6"/>
        <v>-0.16447368421052633</v>
      </c>
      <c r="G12" s="76">
        <v>127</v>
      </c>
      <c r="H12" s="76">
        <v>100</v>
      </c>
      <c r="I12" s="152">
        <f t="shared" si="1"/>
        <v>-27</v>
      </c>
      <c r="J12" s="153">
        <f t="shared" si="7"/>
        <v>-0.2125984251968504</v>
      </c>
      <c r="K12" s="76">
        <v>46</v>
      </c>
      <c r="L12" s="76">
        <v>45</v>
      </c>
      <c r="M12" s="152">
        <f t="shared" si="2"/>
        <v>-1</v>
      </c>
      <c r="N12" s="153">
        <f t="shared" si="3"/>
        <v>-2.1739130434782608E-2</v>
      </c>
      <c r="O12" s="76">
        <v>186</v>
      </c>
      <c r="P12" s="76">
        <v>144</v>
      </c>
      <c r="Q12" s="152">
        <f t="shared" si="4"/>
        <v>-42</v>
      </c>
      <c r="R12" s="153">
        <f t="shared" si="8"/>
        <v>-0.22580645161290322</v>
      </c>
      <c r="S12" s="76">
        <v>88</v>
      </c>
      <c r="T12" s="76">
        <v>69</v>
      </c>
      <c r="U12" s="152">
        <f t="shared" si="5"/>
        <v>-19</v>
      </c>
      <c r="V12" s="153">
        <f t="shared" si="9"/>
        <v>-0.21590909090909091</v>
      </c>
      <c r="W12" s="151">
        <f t="shared" si="10"/>
        <v>751</v>
      </c>
      <c r="X12" s="151">
        <f t="shared" si="11"/>
        <v>612</v>
      </c>
      <c r="Y12" s="168">
        <f t="shared" si="12"/>
        <v>-139</v>
      </c>
      <c r="Z12" s="169">
        <f t="shared" si="13"/>
        <v>-0.18508655126498003</v>
      </c>
      <c r="AA12" s="10"/>
    </row>
    <row r="13" spans="1:27" s="11" customFormat="1">
      <c r="A13" s="108">
        <v>5</v>
      </c>
      <c r="B13" s="120" t="s">
        <v>90</v>
      </c>
      <c r="C13" s="76">
        <v>216</v>
      </c>
      <c r="D13" s="76">
        <v>173</v>
      </c>
      <c r="E13" s="152">
        <f t="shared" si="0"/>
        <v>-43</v>
      </c>
      <c r="F13" s="153">
        <f t="shared" si="6"/>
        <v>-0.19907407407407407</v>
      </c>
      <c r="G13" s="76">
        <v>132</v>
      </c>
      <c r="H13" s="76">
        <v>91</v>
      </c>
      <c r="I13" s="152">
        <f t="shared" si="1"/>
        <v>-41</v>
      </c>
      <c r="J13" s="153">
        <f t="shared" si="7"/>
        <v>-0.31060606060606061</v>
      </c>
      <c r="K13" s="76">
        <v>115</v>
      </c>
      <c r="L13" s="76">
        <v>79</v>
      </c>
      <c r="M13" s="152">
        <f t="shared" si="2"/>
        <v>-36</v>
      </c>
      <c r="N13" s="153">
        <f t="shared" si="3"/>
        <v>-0.31304347826086959</v>
      </c>
      <c r="O13" s="76">
        <v>132</v>
      </c>
      <c r="P13" s="76">
        <v>101</v>
      </c>
      <c r="Q13" s="152">
        <f t="shared" si="4"/>
        <v>-31</v>
      </c>
      <c r="R13" s="153">
        <f t="shared" si="8"/>
        <v>-0.23484848484848486</v>
      </c>
      <c r="S13" s="76">
        <v>129</v>
      </c>
      <c r="T13" s="76">
        <v>95</v>
      </c>
      <c r="U13" s="152">
        <f t="shared" si="5"/>
        <v>-34</v>
      </c>
      <c r="V13" s="153">
        <f t="shared" si="9"/>
        <v>-0.26356589147286824</v>
      </c>
      <c r="W13" s="151">
        <f t="shared" si="10"/>
        <v>724</v>
      </c>
      <c r="X13" s="151">
        <f t="shared" si="11"/>
        <v>539</v>
      </c>
      <c r="Y13" s="168">
        <f t="shared" si="12"/>
        <v>-185</v>
      </c>
      <c r="Z13" s="169">
        <f t="shared" si="13"/>
        <v>-0.25552486187845302</v>
      </c>
      <c r="AA13" s="10"/>
    </row>
    <row r="14" spans="1:27" s="11" customFormat="1">
      <c r="A14" s="108">
        <v>6</v>
      </c>
      <c r="B14" s="120" t="s">
        <v>91</v>
      </c>
      <c r="C14" s="76">
        <v>2</v>
      </c>
      <c r="D14" s="76">
        <v>1</v>
      </c>
      <c r="E14" s="152">
        <f t="shared" si="0"/>
        <v>-1</v>
      </c>
      <c r="F14" s="153">
        <f t="shared" si="6"/>
        <v>-0.5</v>
      </c>
      <c r="G14" s="76"/>
      <c r="H14" s="76"/>
      <c r="I14" s="152"/>
      <c r="J14" s="153"/>
      <c r="K14" s="76">
        <v>1</v>
      </c>
      <c r="L14" s="76">
        <v>1</v>
      </c>
      <c r="M14" s="152"/>
      <c r="N14" s="153"/>
      <c r="O14" s="76">
        <v>1</v>
      </c>
      <c r="P14" s="76"/>
      <c r="Q14" s="152"/>
      <c r="R14" s="153"/>
      <c r="S14" s="76">
        <v>2</v>
      </c>
      <c r="T14" s="76">
        <v>1</v>
      </c>
      <c r="U14" s="152">
        <f t="shared" si="5"/>
        <v>-1</v>
      </c>
      <c r="V14" s="153">
        <f t="shared" si="9"/>
        <v>-0.5</v>
      </c>
      <c r="W14" s="151">
        <f t="shared" si="10"/>
        <v>6</v>
      </c>
      <c r="X14" s="151">
        <f t="shared" si="11"/>
        <v>3</v>
      </c>
      <c r="Y14" s="168">
        <f t="shared" si="12"/>
        <v>-3</v>
      </c>
      <c r="Z14" s="169">
        <f t="shared" si="13"/>
        <v>-0.5</v>
      </c>
      <c r="AA14" s="10"/>
    </row>
    <row r="15" spans="1:27" s="11" customFormat="1">
      <c r="A15" s="108">
        <v>7</v>
      </c>
      <c r="B15" s="120" t="s">
        <v>92</v>
      </c>
      <c r="C15" s="76">
        <v>76</v>
      </c>
      <c r="D15" s="76">
        <v>61</v>
      </c>
      <c r="E15" s="152">
        <f t="shared" si="0"/>
        <v>-15</v>
      </c>
      <c r="F15" s="153">
        <f t="shared" si="6"/>
        <v>-0.19736842105263158</v>
      </c>
      <c r="G15" s="76">
        <v>22</v>
      </c>
      <c r="H15" s="76">
        <v>19</v>
      </c>
      <c r="I15" s="152">
        <f t="shared" si="1"/>
        <v>-3</v>
      </c>
      <c r="J15" s="153">
        <f t="shared" si="7"/>
        <v>-0.13636363636363635</v>
      </c>
      <c r="K15" s="76">
        <v>8</v>
      </c>
      <c r="L15" s="76">
        <v>6</v>
      </c>
      <c r="M15" s="152">
        <f t="shared" si="2"/>
        <v>-2</v>
      </c>
      <c r="N15" s="153">
        <f t="shared" si="3"/>
        <v>-0.25</v>
      </c>
      <c r="O15" s="76">
        <v>49</v>
      </c>
      <c r="P15" s="76">
        <v>40</v>
      </c>
      <c r="Q15" s="152">
        <f t="shared" si="4"/>
        <v>-9</v>
      </c>
      <c r="R15" s="153">
        <f t="shared" si="8"/>
        <v>-0.18367346938775511</v>
      </c>
      <c r="S15" s="76">
        <v>27</v>
      </c>
      <c r="T15" s="76">
        <v>26</v>
      </c>
      <c r="U15" s="152">
        <f t="shared" si="5"/>
        <v>-1</v>
      </c>
      <c r="V15" s="153">
        <f t="shared" si="9"/>
        <v>-3.7037037037037035E-2</v>
      </c>
      <c r="W15" s="151">
        <f t="shared" si="10"/>
        <v>182</v>
      </c>
      <c r="X15" s="151">
        <f t="shared" si="11"/>
        <v>152</v>
      </c>
      <c r="Y15" s="168">
        <f t="shared" si="12"/>
        <v>-30</v>
      </c>
      <c r="Z15" s="169">
        <f t="shared" si="13"/>
        <v>-0.16483516483516483</v>
      </c>
      <c r="AA15" s="10"/>
    </row>
    <row r="16" spans="1:27" s="11" customFormat="1">
      <c r="A16" s="108">
        <v>8</v>
      </c>
      <c r="B16" s="120" t="s">
        <v>93</v>
      </c>
      <c r="C16" s="76">
        <v>28</v>
      </c>
      <c r="D16" s="76">
        <v>24</v>
      </c>
      <c r="E16" s="152">
        <f t="shared" si="0"/>
        <v>-4</v>
      </c>
      <c r="F16" s="153">
        <f t="shared" si="6"/>
        <v>-0.14285714285714285</v>
      </c>
      <c r="G16" s="76">
        <v>21</v>
      </c>
      <c r="H16" s="76">
        <v>15</v>
      </c>
      <c r="I16" s="152">
        <f t="shared" si="1"/>
        <v>-6</v>
      </c>
      <c r="J16" s="153">
        <f t="shared" si="7"/>
        <v>-0.2857142857142857</v>
      </c>
      <c r="K16" s="76">
        <v>18</v>
      </c>
      <c r="L16" s="76">
        <v>13</v>
      </c>
      <c r="M16" s="152">
        <f t="shared" si="2"/>
        <v>-5</v>
      </c>
      <c r="N16" s="153">
        <f t="shared" si="3"/>
        <v>-0.27777777777777779</v>
      </c>
      <c r="O16" s="76">
        <v>22</v>
      </c>
      <c r="P16" s="76">
        <v>19</v>
      </c>
      <c r="Q16" s="152">
        <f t="shared" si="4"/>
        <v>-3</v>
      </c>
      <c r="R16" s="153">
        <f t="shared" si="8"/>
        <v>-0.13636363636363635</v>
      </c>
      <c r="S16" s="76">
        <v>20</v>
      </c>
      <c r="T16" s="76">
        <v>17</v>
      </c>
      <c r="U16" s="152">
        <f t="shared" si="5"/>
        <v>-3</v>
      </c>
      <c r="V16" s="153">
        <f t="shared" si="9"/>
        <v>-0.15</v>
      </c>
      <c r="W16" s="151">
        <f t="shared" si="10"/>
        <v>109</v>
      </c>
      <c r="X16" s="151">
        <f t="shared" si="11"/>
        <v>88</v>
      </c>
      <c r="Y16" s="168">
        <f t="shared" si="12"/>
        <v>-21</v>
      </c>
      <c r="Z16" s="169">
        <f t="shared" si="13"/>
        <v>-0.19266055045871561</v>
      </c>
      <c r="AA16" s="10"/>
    </row>
    <row r="17" spans="1:27" s="11" customFormat="1">
      <c r="A17" s="108">
        <v>9</v>
      </c>
      <c r="B17" s="120" t="s">
        <v>94</v>
      </c>
      <c r="C17" s="76">
        <v>211</v>
      </c>
      <c r="D17" s="76">
        <v>175</v>
      </c>
      <c r="E17" s="152">
        <f t="shared" si="0"/>
        <v>-36</v>
      </c>
      <c r="F17" s="153">
        <f t="shared" si="6"/>
        <v>-0.17061611374407584</v>
      </c>
      <c r="G17" s="76">
        <v>127</v>
      </c>
      <c r="H17" s="76">
        <v>109</v>
      </c>
      <c r="I17" s="152">
        <f t="shared" si="1"/>
        <v>-18</v>
      </c>
      <c r="J17" s="153">
        <f t="shared" si="7"/>
        <v>-0.14173228346456693</v>
      </c>
      <c r="K17" s="76">
        <v>60</v>
      </c>
      <c r="L17" s="76">
        <v>49</v>
      </c>
      <c r="M17" s="152">
        <f t="shared" si="2"/>
        <v>-11</v>
      </c>
      <c r="N17" s="153">
        <f t="shared" si="3"/>
        <v>-0.18333333333333332</v>
      </c>
      <c r="O17" s="76">
        <v>148</v>
      </c>
      <c r="P17" s="76">
        <v>118</v>
      </c>
      <c r="Q17" s="152">
        <f t="shared" si="4"/>
        <v>-30</v>
      </c>
      <c r="R17" s="153">
        <f t="shared" si="8"/>
        <v>-0.20270270270270271</v>
      </c>
      <c r="S17" s="76">
        <v>95</v>
      </c>
      <c r="T17" s="76">
        <v>79</v>
      </c>
      <c r="U17" s="152">
        <f t="shared" si="5"/>
        <v>-16</v>
      </c>
      <c r="V17" s="153">
        <f t="shared" si="9"/>
        <v>-0.16842105263157894</v>
      </c>
      <c r="W17" s="151">
        <f t="shared" si="10"/>
        <v>641</v>
      </c>
      <c r="X17" s="151">
        <f t="shared" si="11"/>
        <v>530</v>
      </c>
      <c r="Y17" s="168">
        <f t="shared" si="12"/>
        <v>-111</v>
      </c>
      <c r="Z17" s="169">
        <f t="shared" si="13"/>
        <v>-0.1731669266770671</v>
      </c>
      <c r="AA17" s="10"/>
    </row>
    <row r="18" spans="1:27" s="11" customFormat="1">
      <c r="A18" s="108">
        <v>10</v>
      </c>
      <c r="B18" s="120" t="s">
        <v>104</v>
      </c>
      <c r="C18" s="76">
        <v>2</v>
      </c>
      <c r="D18" s="76">
        <v>1</v>
      </c>
      <c r="E18" s="152"/>
      <c r="F18" s="153"/>
      <c r="G18" s="76"/>
      <c r="H18" s="76"/>
      <c r="I18" s="152"/>
      <c r="J18" s="153"/>
      <c r="K18" s="76"/>
      <c r="L18" s="76"/>
      <c r="M18" s="152"/>
      <c r="N18" s="153"/>
      <c r="O18" s="76">
        <v>1</v>
      </c>
      <c r="P18" s="76">
        <v>2</v>
      </c>
      <c r="Q18" s="152"/>
      <c r="R18" s="153"/>
      <c r="S18" s="76"/>
      <c r="T18" s="76"/>
      <c r="U18" s="152"/>
      <c r="V18" s="153"/>
      <c r="W18" s="151">
        <f t="shared" si="10"/>
        <v>3</v>
      </c>
      <c r="X18" s="151">
        <f t="shared" si="11"/>
        <v>3</v>
      </c>
      <c r="Y18" s="168">
        <f t="shared" si="12"/>
        <v>0</v>
      </c>
      <c r="Z18" s="169">
        <f t="shared" si="13"/>
        <v>0</v>
      </c>
      <c r="AA18" s="10"/>
    </row>
    <row r="19" spans="1:27" s="11" customFormat="1">
      <c r="A19" s="108" t="s">
        <v>71</v>
      </c>
      <c r="B19" s="121" t="s">
        <v>13</v>
      </c>
      <c r="C19" s="76">
        <v>157</v>
      </c>
      <c r="D19" s="76">
        <v>127</v>
      </c>
      <c r="E19" s="152">
        <f t="shared" si="0"/>
        <v>-30</v>
      </c>
      <c r="F19" s="153">
        <f t="shared" si="6"/>
        <v>-0.19108280254777071</v>
      </c>
      <c r="G19" s="76">
        <v>52</v>
      </c>
      <c r="H19" s="76">
        <v>50</v>
      </c>
      <c r="I19" s="152">
        <f t="shared" si="1"/>
        <v>-2</v>
      </c>
      <c r="J19" s="153">
        <f t="shared" si="7"/>
        <v>-3.8461538461538464E-2</v>
      </c>
      <c r="K19" s="76">
        <v>7</v>
      </c>
      <c r="L19" s="76">
        <v>4</v>
      </c>
      <c r="M19" s="152">
        <f t="shared" si="2"/>
        <v>-3</v>
      </c>
      <c r="N19" s="153">
        <f t="shared" si="3"/>
        <v>-0.42857142857142855</v>
      </c>
      <c r="O19" s="76">
        <v>110</v>
      </c>
      <c r="P19" s="76">
        <v>97</v>
      </c>
      <c r="Q19" s="152">
        <f t="shared" si="4"/>
        <v>-13</v>
      </c>
      <c r="R19" s="153">
        <f t="shared" si="8"/>
        <v>-0.11818181818181818</v>
      </c>
      <c r="S19" s="76">
        <v>143</v>
      </c>
      <c r="T19" s="76">
        <v>122</v>
      </c>
      <c r="U19" s="152">
        <f t="shared" si="5"/>
        <v>-21</v>
      </c>
      <c r="V19" s="153">
        <f t="shared" si="9"/>
        <v>-0.14685314685314685</v>
      </c>
      <c r="W19" s="151">
        <f t="shared" si="10"/>
        <v>469</v>
      </c>
      <c r="X19" s="151">
        <f t="shared" si="11"/>
        <v>400</v>
      </c>
      <c r="Y19" s="168">
        <f t="shared" si="12"/>
        <v>-69</v>
      </c>
      <c r="Z19" s="169">
        <f t="shared" si="13"/>
        <v>-0.14712153518123666</v>
      </c>
      <c r="AA19" s="10"/>
    </row>
    <row r="20" spans="1:27" s="11" customFormat="1" ht="15.75" thickBot="1">
      <c r="A20" s="109"/>
      <c r="B20" s="167" t="s">
        <v>19</v>
      </c>
      <c r="C20" s="145">
        <f>SUM(C9:C19)</f>
        <v>1256</v>
      </c>
      <c r="D20" s="145">
        <f>SUM(D9:D19)</f>
        <v>1034</v>
      </c>
      <c r="E20" s="145">
        <f t="shared" ref="E20" si="14">D20-C20</f>
        <v>-222</v>
      </c>
      <c r="F20" s="146">
        <f t="shared" ref="F20" si="15">E20/C20</f>
        <v>-0.17675159235668789</v>
      </c>
      <c r="G20" s="145">
        <f>SUM(G9:G19)</f>
        <v>561</v>
      </c>
      <c r="H20" s="145">
        <f>SUM(H9:H19)</f>
        <v>451</v>
      </c>
      <c r="I20" s="145">
        <f t="shared" si="1"/>
        <v>-110</v>
      </c>
      <c r="J20" s="146">
        <f t="shared" si="7"/>
        <v>-0.19607843137254902</v>
      </c>
      <c r="K20" s="145">
        <f>SUM(K9:K19)</f>
        <v>274</v>
      </c>
      <c r="L20" s="145">
        <f>SUM(L9:L19)</f>
        <v>210</v>
      </c>
      <c r="M20" s="145">
        <f t="shared" ref="M20" si="16">L20-K20</f>
        <v>-64</v>
      </c>
      <c r="N20" s="146">
        <f t="shared" ref="N20" si="17">M20/K20</f>
        <v>-0.23357664233576642</v>
      </c>
      <c r="O20" s="145">
        <f>SUM(O9:O19)</f>
        <v>791</v>
      </c>
      <c r="P20" s="145">
        <f>SUM(P9:P19)</f>
        <v>636</v>
      </c>
      <c r="Q20" s="145">
        <f t="shared" si="4"/>
        <v>-155</v>
      </c>
      <c r="R20" s="146">
        <f t="shared" si="8"/>
        <v>-0.19595448798988621</v>
      </c>
      <c r="S20" s="145">
        <f>SUM(S9:S19)</f>
        <v>559</v>
      </c>
      <c r="T20" s="145">
        <f>SUM(T9:T19)</f>
        <v>456</v>
      </c>
      <c r="U20" s="145">
        <f t="shared" si="5"/>
        <v>-103</v>
      </c>
      <c r="V20" s="146">
        <f t="shared" si="9"/>
        <v>-0.18425760286225404</v>
      </c>
      <c r="W20" s="145">
        <f>SUM(W9:W19)</f>
        <v>3441</v>
      </c>
      <c r="X20" s="145">
        <f>SUM(X9:X19)</f>
        <v>2787</v>
      </c>
      <c r="Y20" s="145">
        <f t="shared" si="12"/>
        <v>-654</v>
      </c>
      <c r="Z20" s="147">
        <f t="shared" si="13"/>
        <v>-0.19006102877070619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V24" sqref="V24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8.85546875" style="3" customWidth="1"/>
    <col min="5" max="5" width="8" style="3" customWidth="1"/>
    <col min="6" max="6" width="5.28515625" style="3" customWidth="1"/>
    <col min="7" max="7" width="7.5703125" style="3" customWidth="1"/>
    <col min="8" max="8" width="8.140625" style="3" customWidth="1"/>
    <col min="9" max="9" width="8.42578125" style="3" customWidth="1"/>
    <col min="10" max="10" width="4.42578125" style="3" customWidth="1"/>
    <col min="11" max="11" width="7.42578125" style="3" customWidth="1"/>
    <col min="12" max="13" width="8.140625" style="3" customWidth="1"/>
    <col min="14" max="14" width="5.7109375" style="3" customWidth="1"/>
    <col min="15" max="15" width="8" style="3" customWidth="1"/>
    <col min="16" max="16" width="8.140625" style="3" customWidth="1"/>
    <col min="17" max="17" width="7.28515625" style="3" customWidth="1"/>
    <col min="18" max="18" width="4.5703125" style="3" customWidth="1"/>
    <col min="19" max="19" width="8" style="3" customWidth="1"/>
    <col min="20" max="20" width="8.42578125" style="3" customWidth="1"/>
    <col min="21" max="21" width="7.42578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7.710937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29" t="s">
        <v>75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7"/>
      <c r="Y4" s="227"/>
      <c r="Z4" s="227"/>
      <c r="AA4" s="228"/>
    </row>
    <row r="5" spans="1:27" s="10" customFormat="1" ht="15" customHeight="1">
      <c r="A5" s="58"/>
      <c r="B5" s="54" t="s">
        <v>0</v>
      </c>
      <c r="C5" s="55" t="s">
        <v>46</v>
      </c>
      <c r="D5" s="220" t="s">
        <v>15</v>
      </c>
      <c r="E5" s="220"/>
      <c r="F5" s="220"/>
      <c r="G5" s="220"/>
      <c r="H5" s="220" t="s">
        <v>50</v>
      </c>
      <c r="I5" s="220"/>
      <c r="J5" s="220" t="s">
        <v>16</v>
      </c>
      <c r="K5" s="220"/>
      <c r="L5" s="220" t="s">
        <v>16</v>
      </c>
      <c r="M5" s="220"/>
      <c r="N5" s="220" t="s">
        <v>16</v>
      </c>
      <c r="O5" s="220"/>
      <c r="P5" s="220" t="s">
        <v>17</v>
      </c>
      <c r="Q5" s="220"/>
      <c r="R5" s="220"/>
      <c r="S5" s="220"/>
      <c r="T5" s="220" t="s">
        <v>18</v>
      </c>
      <c r="U5" s="220"/>
      <c r="V5" s="220"/>
      <c r="W5" s="220"/>
      <c r="X5" s="220" t="s">
        <v>14</v>
      </c>
      <c r="Y5" s="220"/>
      <c r="Z5" s="220"/>
      <c r="AA5" s="221"/>
    </row>
    <row r="6" spans="1:27" s="10" customFormat="1">
      <c r="A6" s="58"/>
      <c r="B6" s="54" t="s">
        <v>1</v>
      </c>
      <c r="C6" s="55" t="s">
        <v>47</v>
      </c>
      <c r="D6" s="54" t="s">
        <v>141</v>
      </c>
      <c r="E6" s="54" t="s">
        <v>146</v>
      </c>
      <c r="F6" s="220" t="s">
        <v>22</v>
      </c>
      <c r="G6" s="220"/>
      <c r="H6" s="54" t="s">
        <v>141</v>
      </c>
      <c r="I6" s="54" t="s">
        <v>146</v>
      </c>
      <c r="J6" s="220" t="s">
        <v>22</v>
      </c>
      <c r="K6" s="220"/>
      <c r="L6" s="54" t="s">
        <v>141</v>
      </c>
      <c r="M6" s="54" t="s">
        <v>146</v>
      </c>
      <c r="N6" s="220" t="s">
        <v>22</v>
      </c>
      <c r="O6" s="220"/>
      <c r="P6" s="54" t="s">
        <v>141</v>
      </c>
      <c r="Q6" s="54" t="s">
        <v>146</v>
      </c>
      <c r="R6" s="220" t="s">
        <v>22</v>
      </c>
      <c r="S6" s="220"/>
      <c r="T6" s="54" t="s">
        <v>141</v>
      </c>
      <c r="U6" s="54" t="s">
        <v>146</v>
      </c>
      <c r="V6" s="220" t="s">
        <v>22</v>
      </c>
      <c r="W6" s="220"/>
      <c r="X6" s="54" t="s">
        <v>141</v>
      </c>
      <c r="Y6" s="54" t="s">
        <v>146</v>
      </c>
      <c r="Z6" s="220" t="s">
        <v>22</v>
      </c>
      <c r="AA6" s="221"/>
    </row>
    <row r="7" spans="1:27" s="10" customFormat="1" ht="28.5" customHeight="1">
      <c r="A7" s="59" t="s">
        <v>2</v>
      </c>
      <c r="B7" s="101" t="s">
        <v>24</v>
      </c>
      <c r="C7" s="102">
        <f>Y7/Y20</f>
        <v>6.0997488338715468E-3</v>
      </c>
      <c r="D7" s="76">
        <v>7</v>
      </c>
      <c r="E7" s="76">
        <v>6</v>
      </c>
      <c r="F7" s="116">
        <f t="shared" ref="F7:F20" si="0">E7-D7</f>
        <v>-1</v>
      </c>
      <c r="G7" s="117">
        <f t="shared" ref="G7:G20" si="1">F7/D7</f>
        <v>-0.14285714285714285</v>
      </c>
      <c r="H7" s="76">
        <v>3</v>
      </c>
      <c r="I7" s="76">
        <v>2</v>
      </c>
      <c r="J7" s="118">
        <f>I7-H7</f>
        <v>-1</v>
      </c>
      <c r="K7" s="117">
        <f>J7/H7</f>
        <v>-0.33333333333333331</v>
      </c>
      <c r="L7" s="76"/>
      <c r="M7" s="76"/>
      <c r="N7" s="118"/>
      <c r="O7" s="117"/>
      <c r="P7" s="76">
        <v>9</v>
      </c>
      <c r="Q7" s="76">
        <v>6</v>
      </c>
      <c r="R7" s="118">
        <f>Q7-P7</f>
        <v>-3</v>
      </c>
      <c r="S7" s="117">
        <f>R7/P7</f>
        <v>-0.33333333333333331</v>
      </c>
      <c r="T7" s="76">
        <v>4</v>
      </c>
      <c r="U7" s="76">
        <v>3</v>
      </c>
      <c r="V7" s="118">
        <f>U7-T7</f>
        <v>-1</v>
      </c>
      <c r="W7" s="117">
        <f>V7/T7</f>
        <v>-0.25</v>
      </c>
      <c r="X7" s="118">
        <f>D7+H7+L7+P7+T7</f>
        <v>23</v>
      </c>
      <c r="Y7" s="118">
        <f>E7+I7+M7+Q7+U7</f>
        <v>17</v>
      </c>
      <c r="Z7" s="118">
        <f>Y7-X7</f>
        <v>-6</v>
      </c>
      <c r="AA7" s="119">
        <f>Z7/X7</f>
        <v>-0.2608695652173913</v>
      </c>
    </row>
    <row r="8" spans="1:27" s="10" customFormat="1" ht="13.5" customHeight="1">
      <c r="A8" s="59" t="s">
        <v>29</v>
      </c>
      <c r="B8" s="101" t="s">
        <v>25</v>
      </c>
      <c r="C8" s="102">
        <f>Y8/Y20</f>
        <v>1.076426264800861E-3</v>
      </c>
      <c r="D8" s="76">
        <v>1</v>
      </c>
      <c r="E8" s="76"/>
      <c r="F8" s="116">
        <f t="shared" si="0"/>
        <v>-1</v>
      </c>
      <c r="G8" s="117">
        <f t="shared" si="1"/>
        <v>-1</v>
      </c>
      <c r="H8" s="76">
        <v>3</v>
      </c>
      <c r="I8" s="76">
        <v>3</v>
      </c>
      <c r="J8" s="118"/>
      <c r="K8" s="117"/>
      <c r="L8" s="76"/>
      <c r="M8" s="76"/>
      <c r="N8" s="118"/>
      <c r="O8" s="117"/>
      <c r="P8" s="76"/>
      <c r="Q8" s="76"/>
      <c r="R8" s="118">
        <f t="shared" ref="R8:R19" si="2">Q8-P8</f>
        <v>0</v>
      </c>
      <c r="S8" s="117" t="e">
        <f t="shared" ref="S8:S19" si="3">R8/P8</f>
        <v>#DIV/0!</v>
      </c>
      <c r="T8" s="76"/>
      <c r="U8" s="76"/>
      <c r="V8" s="118">
        <f t="shared" ref="V8:V19" si="4">U8-T8</f>
        <v>0</v>
      </c>
      <c r="W8" s="117" t="e">
        <f t="shared" ref="W8:W19" si="5">V8/T8</f>
        <v>#DIV/0!</v>
      </c>
      <c r="X8" s="118">
        <f t="shared" ref="X8:Y20" si="6">D8+H8+L8+P8+T8</f>
        <v>4</v>
      </c>
      <c r="Y8" s="118">
        <f t="shared" si="6"/>
        <v>3</v>
      </c>
      <c r="Z8" s="118">
        <f t="shared" ref="Z8:Z19" si="7">Y8-X8</f>
        <v>-1</v>
      </c>
      <c r="AA8" s="119">
        <f t="shared" ref="AA8:AA19" si="8">Z8/X8</f>
        <v>-0.25</v>
      </c>
    </row>
    <row r="9" spans="1:27" s="10" customFormat="1" ht="15">
      <c r="A9" s="59" t="s">
        <v>3</v>
      </c>
      <c r="B9" s="101" t="s">
        <v>4</v>
      </c>
      <c r="C9" s="102">
        <f>Y9/Y20</f>
        <v>6.3509149623250813E-2</v>
      </c>
      <c r="D9" s="76">
        <v>101</v>
      </c>
      <c r="E9" s="76">
        <v>89</v>
      </c>
      <c r="F9" s="116">
        <f t="shared" si="0"/>
        <v>-12</v>
      </c>
      <c r="G9" s="117">
        <f t="shared" si="1"/>
        <v>-0.11881188118811881</v>
      </c>
      <c r="H9" s="76">
        <v>29</v>
      </c>
      <c r="I9" s="76">
        <v>25</v>
      </c>
      <c r="J9" s="118">
        <f t="shared" ref="J9:J19" si="9">I9-H9</f>
        <v>-4</v>
      </c>
      <c r="K9" s="117">
        <f t="shared" ref="K9:K19" si="10">J9/H9</f>
        <v>-0.13793103448275862</v>
      </c>
      <c r="L9" s="76">
        <v>7</v>
      </c>
      <c r="M9" s="76">
        <v>6</v>
      </c>
      <c r="N9" s="118">
        <f t="shared" ref="N9:N20" si="11">M9-L9</f>
        <v>-1</v>
      </c>
      <c r="O9" s="117">
        <f t="shared" ref="O9:O19" si="12">N9/L9</f>
        <v>-0.14285714285714285</v>
      </c>
      <c r="P9" s="76">
        <v>46</v>
      </c>
      <c r="Q9" s="76">
        <v>40</v>
      </c>
      <c r="R9" s="118">
        <f t="shared" si="2"/>
        <v>-6</v>
      </c>
      <c r="S9" s="117">
        <f t="shared" si="3"/>
        <v>-0.13043478260869565</v>
      </c>
      <c r="T9" s="76">
        <v>18</v>
      </c>
      <c r="U9" s="76">
        <v>17</v>
      </c>
      <c r="V9" s="118">
        <f t="shared" si="4"/>
        <v>-1</v>
      </c>
      <c r="W9" s="117">
        <f t="shared" si="5"/>
        <v>-5.5555555555555552E-2</v>
      </c>
      <c r="X9" s="118">
        <f t="shared" si="6"/>
        <v>201</v>
      </c>
      <c r="Y9" s="118">
        <f t="shared" si="6"/>
        <v>177</v>
      </c>
      <c r="Z9" s="118">
        <f t="shared" si="7"/>
        <v>-24</v>
      </c>
      <c r="AA9" s="119">
        <f t="shared" si="8"/>
        <v>-0.11940298507462686</v>
      </c>
    </row>
    <row r="10" spans="1:27" s="10" customFormat="1" ht="51" customHeight="1">
      <c r="A10" s="59" t="s">
        <v>68</v>
      </c>
      <c r="B10" s="101" t="s">
        <v>69</v>
      </c>
      <c r="C10" s="102">
        <f>Y10/Y20</f>
        <v>1.076426264800861E-3</v>
      </c>
      <c r="D10" s="76">
        <v>4</v>
      </c>
      <c r="E10" s="76">
        <v>3</v>
      </c>
      <c r="F10" s="116">
        <f t="shared" si="0"/>
        <v>-1</v>
      </c>
      <c r="G10" s="117">
        <f t="shared" si="1"/>
        <v>-0.25</v>
      </c>
      <c r="H10" s="76"/>
      <c r="I10" s="76"/>
      <c r="J10" s="118"/>
      <c r="K10" s="117"/>
      <c r="L10" s="76"/>
      <c r="M10" s="76"/>
      <c r="N10" s="118"/>
      <c r="O10" s="117"/>
      <c r="P10" s="76"/>
      <c r="Q10" s="76"/>
      <c r="R10" s="118"/>
      <c r="S10" s="117"/>
      <c r="T10" s="76"/>
      <c r="U10" s="76"/>
      <c r="V10" s="118"/>
      <c r="W10" s="117"/>
      <c r="X10" s="118">
        <f t="shared" si="6"/>
        <v>4</v>
      </c>
      <c r="Y10" s="118">
        <f t="shared" si="6"/>
        <v>3</v>
      </c>
      <c r="Z10" s="118">
        <f t="shared" si="7"/>
        <v>-1</v>
      </c>
      <c r="AA10" s="119">
        <f t="shared" si="8"/>
        <v>-0.25</v>
      </c>
    </row>
    <row r="11" spans="1:27" s="10" customFormat="1" ht="78.599999999999994" customHeight="1">
      <c r="A11" s="59" t="s">
        <v>5</v>
      </c>
      <c r="B11" s="101" t="s">
        <v>31</v>
      </c>
      <c r="C11" s="102">
        <f>Y11/Y20</f>
        <v>3.5880875493362039E-3</v>
      </c>
      <c r="D11" s="76">
        <v>5</v>
      </c>
      <c r="E11" s="76">
        <v>4</v>
      </c>
      <c r="F11" s="116">
        <f t="shared" si="0"/>
        <v>-1</v>
      </c>
      <c r="G11" s="117">
        <f t="shared" si="1"/>
        <v>-0.2</v>
      </c>
      <c r="H11" s="76">
        <v>4</v>
      </c>
      <c r="I11" s="76">
        <v>3</v>
      </c>
      <c r="J11" s="118">
        <f t="shared" si="9"/>
        <v>-1</v>
      </c>
      <c r="K11" s="117">
        <f t="shared" si="10"/>
        <v>-0.25</v>
      </c>
      <c r="L11" s="76"/>
      <c r="M11" s="76"/>
      <c r="N11" s="118">
        <f t="shared" si="11"/>
        <v>0</v>
      </c>
      <c r="O11" s="117" t="e">
        <f t="shared" si="12"/>
        <v>#DIV/0!</v>
      </c>
      <c r="P11" s="76">
        <v>1</v>
      </c>
      <c r="Q11" s="76">
        <v>2</v>
      </c>
      <c r="R11" s="118">
        <f t="shared" si="2"/>
        <v>1</v>
      </c>
      <c r="S11" s="117">
        <f t="shared" si="3"/>
        <v>1</v>
      </c>
      <c r="T11" s="76">
        <v>1</v>
      </c>
      <c r="U11" s="76">
        <v>1</v>
      </c>
      <c r="V11" s="118"/>
      <c r="W11" s="117"/>
      <c r="X11" s="118">
        <f t="shared" si="6"/>
        <v>11</v>
      </c>
      <c r="Y11" s="118">
        <f t="shared" si="6"/>
        <v>10</v>
      </c>
      <c r="Z11" s="118">
        <f t="shared" si="7"/>
        <v>-1</v>
      </c>
      <c r="AA11" s="119">
        <f t="shared" si="8"/>
        <v>-9.0909090909090912E-2</v>
      </c>
    </row>
    <row r="12" spans="1:27" s="10" customFormat="1" ht="15">
      <c r="A12" s="59" t="s">
        <v>6</v>
      </c>
      <c r="B12" s="101" t="s">
        <v>7</v>
      </c>
      <c r="C12" s="102">
        <f>Y12/Y20</f>
        <v>6.6738428417653387E-2</v>
      </c>
      <c r="D12" s="76">
        <v>79</v>
      </c>
      <c r="E12" s="76">
        <v>64</v>
      </c>
      <c r="F12" s="116">
        <f t="shared" si="0"/>
        <v>-15</v>
      </c>
      <c r="G12" s="117">
        <f t="shared" si="1"/>
        <v>-0.189873417721519</v>
      </c>
      <c r="H12" s="76">
        <v>22</v>
      </c>
      <c r="I12" s="76">
        <v>22</v>
      </c>
      <c r="J12" s="118">
        <f t="shared" si="9"/>
        <v>0</v>
      </c>
      <c r="K12" s="117">
        <f t="shared" si="10"/>
        <v>0</v>
      </c>
      <c r="L12" s="76">
        <v>14</v>
      </c>
      <c r="M12" s="76">
        <v>10</v>
      </c>
      <c r="N12" s="118">
        <f t="shared" si="11"/>
        <v>-4</v>
      </c>
      <c r="O12" s="117">
        <f t="shared" si="12"/>
        <v>-0.2857142857142857</v>
      </c>
      <c r="P12" s="76">
        <v>65</v>
      </c>
      <c r="Q12" s="76">
        <v>46</v>
      </c>
      <c r="R12" s="118">
        <f t="shared" si="2"/>
        <v>-19</v>
      </c>
      <c r="S12" s="117">
        <f t="shared" si="3"/>
        <v>-0.29230769230769232</v>
      </c>
      <c r="T12" s="76">
        <v>49</v>
      </c>
      <c r="U12" s="76">
        <v>44</v>
      </c>
      <c r="V12" s="118">
        <f t="shared" si="4"/>
        <v>-5</v>
      </c>
      <c r="W12" s="117">
        <f t="shared" si="5"/>
        <v>-0.10204081632653061</v>
      </c>
      <c r="X12" s="118">
        <f t="shared" si="6"/>
        <v>229</v>
      </c>
      <c r="Y12" s="118">
        <f t="shared" si="6"/>
        <v>186</v>
      </c>
      <c r="Z12" s="118">
        <f t="shared" si="7"/>
        <v>-43</v>
      </c>
      <c r="AA12" s="119">
        <f t="shared" si="8"/>
        <v>-0.18777292576419213</v>
      </c>
    </row>
    <row r="13" spans="1:27" s="10" customFormat="1" ht="15">
      <c r="A13" s="59" t="s">
        <v>8</v>
      </c>
      <c r="B13" s="101" t="s">
        <v>9</v>
      </c>
      <c r="C13" s="102">
        <f>Y13/Y20</f>
        <v>0.20416218155723001</v>
      </c>
      <c r="D13" s="76">
        <v>278</v>
      </c>
      <c r="E13" s="76">
        <v>230</v>
      </c>
      <c r="F13" s="116">
        <f t="shared" si="0"/>
        <v>-48</v>
      </c>
      <c r="G13" s="117">
        <f t="shared" si="1"/>
        <v>-0.17266187050359713</v>
      </c>
      <c r="H13" s="76">
        <v>120</v>
      </c>
      <c r="I13" s="76">
        <v>92</v>
      </c>
      <c r="J13" s="118">
        <f t="shared" si="9"/>
        <v>-28</v>
      </c>
      <c r="K13" s="117">
        <f t="shared" si="10"/>
        <v>-0.23333333333333334</v>
      </c>
      <c r="L13" s="76">
        <v>44</v>
      </c>
      <c r="M13" s="76">
        <v>33</v>
      </c>
      <c r="N13" s="118">
        <f t="shared" si="11"/>
        <v>-11</v>
      </c>
      <c r="O13" s="117">
        <f t="shared" si="12"/>
        <v>-0.25</v>
      </c>
      <c r="P13" s="76">
        <v>187</v>
      </c>
      <c r="Q13" s="76">
        <v>156</v>
      </c>
      <c r="R13" s="118">
        <f t="shared" si="2"/>
        <v>-31</v>
      </c>
      <c r="S13" s="117">
        <f t="shared" si="3"/>
        <v>-0.16577540106951871</v>
      </c>
      <c r="T13" s="76">
        <v>72</v>
      </c>
      <c r="U13" s="76">
        <v>58</v>
      </c>
      <c r="V13" s="118">
        <f t="shared" si="4"/>
        <v>-14</v>
      </c>
      <c r="W13" s="117">
        <f t="shared" si="5"/>
        <v>-0.19444444444444445</v>
      </c>
      <c r="X13" s="118">
        <f t="shared" si="6"/>
        <v>701</v>
      </c>
      <c r="Y13" s="118">
        <f t="shared" si="6"/>
        <v>569</v>
      </c>
      <c r="Z13" s="118">
        <f t="shared" si="7"/>
        <v>-132</v>
      </c>
      <c r="AA13" s="119">
        <f t="shared" si="8"/>
        <v>-0.18830242510699002</v>
      </c>
    </row>
    <row r="14" spans="1:27" s="10" customFormat="1" ht="26.25">
      <c r="A14" s="59" t="s">
        <v>10</v>
      </c>
      <c r="B14" s="101" t="s">
        <v>26</v>
      </c>
      <c r="C14" s="102">
        <f>Y14/Y20</f>
        <v>3.7316110513096516E-2</v>
      </c>
      <c r="D14" s="76">
        <v>41</v>
      </c>
      <c r="E14" s="76">
        <v>33</v>
      </c>
      <c r="F14" s="116">
        <f t="shared" si="0"/>
        <v>-8</v>
      </c>
      <c r="G14" s="117">
        <f t="shared" si="1"/>
        <v>-0.1951219512195122</v>
      </c>
      <c r="H14" s="76">
        <v>33</v>
      </c>
      <c r="I14" s="76">
        <v>20</v>
      </c>
      <c r="J14" s="118">
        <f t="shared" si="9"/>
        <v>-13</v>
      </c>
      <c r="K14" s="117">
        <f t="shared" si="10"/>
        <v>-0.39393939393939392</v>
      </c>
      <c r="L14" s="76">
        <v>20</v>
      </c>
      <c r="M14" s="76">
        <v>17</v>
      </c>
      <c r="N14" s="118"/>
      <c r="O14" s="117"/>
      <c r="P14" s="76">
        <v>30</v>
      </c>
      <c r="Q14" s="76">
        <v>20</v>
      </c>
      <c r="R14" s="118">
        <f t="shared" si="2"/>
        <v>-10</v>
      </c>
      <c r="S14" s="117">
        <f t="shared" si="3"/>
        <v>-0.33333333333333331</v>
      </c>
      <c r="T14" s="76">
        <v>21</v>
      </c>
      <c r="U14" s="76">
        <v>14</v>
      </c>
      <c r="V14" s="118">
        <f t="shared" si="4"/>
        <v>-7</v>
      </c>
      <c r="W14" s="117">
        <f t="shared" si="5"/>
        <v>-0.33333333333333331</v>
      </c>
      <c r="X14" s="118">
        <f t="shared" si="6"/>
        <v>145</v>
      </c>
      <c r="Y14" s="118">
        <f t="shared" si="6"/>
        <v>104</v>
      </c>
      <c r="Z14" s="118">
        <f t="shared" si="7"/>
        <v>-41</v>
      </c>
      <c r="AA14" s="119">
        <f t="shared" si="8"/>
        <v>-0.28275862068965518</v>
      </c>
    </row>
    <row r="15" spans="1:27" s="10" customFormat="1" ht="36.75" customHeight="1">
      <c r="A15" s="59" t="s">
        <v>30</v>
      </c>
      <c r="B15" s="101" t="s">
        <v>27</v>
      </c>
      <c r="C15" s="102">
        <f>Y15/Y20</f>
        <v>0.13562970936490851</v>
      </c>
      <c r="D15" s="76">
        <v>68</v>
      </c>
      <c r="E15" s="76">
        <v>58</v>
      </c>
      <c r="F15" s="116">
        <f t="shared" si="0"/>
        <v>-10</v>
      </c>
      <c r="G15" s="117">
        <f t="shared" si="1"/>
        <v>-0.14705882352941177</v>
      </c>
      <c r="H15" s="76">
        <v>109</v>
      </c>
      <c r="I15" s="76">
        <v>84</v>
      </c>
      <c r="J15" s="118">
        <f t="shared" si="9"/>
        <v>-25</v>
      </c>
      <c r="K15" s="117">
        <f t="shared" si="10"/>
        <v>-0.22935779816513763</v>
      </c>
      <c r="L15" s="76">
        <v>128</v>
      </c>
      <c r="M15" s="76">
        <v>101</v>
      </c>
      <c r="N15" s="118">
        <f t="shared" si="11"/>
        <v>-27</v>
      </c>
      <c r="O15" s="117">
        <f t="shared" si="12"/>
        <v>-0.2109375</v>
      </c>
      <c r="P15" s="76">
        <v>70</v>
      </c>
      <c r="Q15" s="76">
        <v>55</v>
      </c>
      <c r="R15" s="118">
        <f t="shared" si="2"/>
        <v>-15</v>
      </c>
      <c r="S15" s="117">
        <f t="shared" si="3"/>
        <v>-0.21428571428571427</v>
      </c>
      <c r="T15" s="76">
        <v>110</v>
      </c>
      <c r="U15" s="76">
        <v>80</v>
      </c>
      <c r="V15" s="118">
        <f t="shared" si="4"/>
        <v>-30</v>
      </c>
      <c r="W15" s="117">
        <f t="shared" si="5"/>
        <v>-0.27272727272727271</v>
      </c>
      <c r="X15" s="118">
        <f t="shared" si="6"/>
        <v>485</v>
      </c>
      <c r="Y15" s="118">
        <f t="shared" si="6"/>
        <v>378</v>
      </c>
      <c r="Z15" s="118">
        <f t="shared" si="7"/>
        <v>-107</v>
      </c>
      <c r="AA15" s="119">
        <f t="shared" si="8"/>
        <v>-0.22061855670103092</v>
      </c>
    </row>
    <row r="16" spans="1:27" s="10" customFormat="1" ht="27" customHeight="1">
      <c r="A16" s="59" t="s">
        <v>36</v>
      </c>
      <c r="B16" s="101" t="s">
        <v>37</v>
      </c>
      <c r="C16" s="102">
        <f>Y16/Y20</f>
        <v>2.0810907786149982E-2</v>
      </c>
      <c r="D16" s="76">
        <v>44</v>
      </c>
      <c r="E16" s="76">
        <v>38</v>
      </c>
      <c r="F16" s="116">
        <f t="shared" si="0"/>
        <v>-6</v>
      </c>
      <c r="G16" s="117">
        <f t="shared" si="1"/>
        <v>-0.13636363636363635</v>
      </c>
      <c r="H16" s="76">
        <v>10</v>
      </c>
      <c r="I16" s="76">
        <v>9</v>
      </c>
      <c r="J16" s="118">
        <f t="shared" si="9"/>
        <v>-1</v>
      </c>
      <c r="K16" s="117">
        <f t="shared" si="10"/>
        <v>-0.1</v>
      </c>
      <c r="L16" s="76">
        <v>2</v>
      </c>
      <c r="M16" s="76">
        <v>2</v>
      </c>
      <c r="N16" s="118">
        <f t="shared" si="11"/>
        <v>0</v>
      </c>
      <c r="O16" s="117">
        <f t="shared" si="12"/>
        <v>0</v>
      </c>
      <c r="P16" s="76">
        <v>7</v>
      </c>
      <c r="Q16" s="76">
        <v>6</v>
      </c>
      <c r="R16" s="118">
        <f t="shared" si="2"/>
        <v>-1</v>
      </c>
      <c r="S16" s="117">
        <f t="shared" si="3"/>
        <v>-0.14285714285714285</v>
      </c>
      <c r="T16" s="76">
        <v>4</v>
      </c>
      <c r="U16" s="76">
        <v>3</v>
      </c>
      <c r="V16" s="118">
        <f t="shared" si="4"/>
        <v>-1</v>
      </c>
      <c r="W16" s="117">
        <f t="shared" si="5"/>
        <v>-0.25</v>
      </c>
      <c r="X16" s="118">
        <f t="shared" si="6"/>
        <v>67</v>
      </c>
      <c r="Y16" s="118">
        <f t="shared" si="6"/>
        <v>58</v>
      </c>
      <c r="Z16" s="118">
        <f t="shared" si="7"/>
        <v>-9</v>
      </c>
      <c r="AA16" s="119">
        <f t="shared" si="8"/>
        <v>-0.13432835820895522</v>
      </c>
    </row>
    <row r="17" spans="1:27" s="10" customFormat="1" ht="39">
      <c r="A17" s="59" t="s">
        <v>11</v>
      </c>
      <c r="B17" s="101" t="s">
        <v>32</v>
      </c>
      <c r="C17" s="102">
        <f>Y17/Y20</f>
        <v>5.4897739504843918E-2</v>
      </c>
      <c r="D17" s="76">
        <v>96</v>
      </c>
      <c r="E17" s="76">
        <v>72</v>
      </c>
      <c r="F17" s="116">
        <f t="shared" si="0"/>
        <v>-24</v>
      </c>
      <c r="G17" s="117">
        <f t="shared" si="1"/>
        <v>-0.25</v>
      </c>
      <c r="H17" s="76">
        <v>26</v>
      </c>
      <c r="I17" s="76">
        <v>21</v>
      </c>
      <c r="J17" s="118">
        <f t="shared" si="9"/>
        <v>-5</v>
      </c>
      <c r="K17" s="117">
        <f t="shared" si="10"/>
        <v>-0.19230769230769232</v>
      </c>
      <c r="L17" s="76">
        <v>2</v>
      </c>
      <c r="M17" s="76">
        <v>3</v>
      </c>
      <c r="N17" s="118">
        <f t="shared" si="11"/>
        <v>1</v>
      </c>
      <c r="O17" s="117">
        <f t="shared" si="12"/>
        <v>0.5</v>
      </c>
      <c r="P17" s="76">
        <v>53</v>
      </c>
      <c r="Q17" s="76">
        <v>40</v>
      </c>
      <c r="R17" s="118">
        <f t="shared" si="2"/>
        <v>-13</v>
      </c>
      <c r="S17" s="117">
        <f t="shared" si="3"/>
        <v>-0.24528301886792453</v>
      </c>
      <c r="T17" s="76">
        <v>23</v>
      </c>
      <c r="U17" s="76">
        <v>17</v>
      </c>
      <c r="V17" s="118">
        <f t="shared" si="4"/>
        <v>-6</v>
      </c>
      <c r="W17" s="117">
        <f t="shared" si="5"/>
        <v>-0.2608695652173913</v>
      </c>
      <c r="X17" s="118">
        <f t="shared" si="6"/>
        <v>200</v>
      </c>
      <c r="Y17" s="118">
        <f t="shared" si="6"/>
        <v>153</v>
      </c>
      <c r="Z17" s="118">
        <f t="shared" si="7"/>
        <v>-47</v>
      </c>
      <c r="AA17" s="119">
        <f t="shared" si="8"/>
        <v>-0.23499999999999999</v>
      </c>
    </row>
    <row r="18" spans="1:27" s="10" customFormat="1" ht="15">
      <c r="A18" s="60"/>
      <c r="B18" s="103" t="s">
        <v>28</v>
      </c>
      <c r="C18" s="102">
        <f>Y18/Y20</f>
        <v>0.26157158234660927</v>
      </c>
      <c r="D18" s="76">
        <v>375</v>
      </c>
      <c r="E18" s="76">
        <v>310</v>
      </c>
      <c r="F18" s="116">
        <f t="shared" si="0"/>
        <v>-65</v>
      </c>
      <c r="G18" s="117">
        <f t="shared" si="1"/>
        <v>-0.17333333333333334</v>
      </c>
      <c r="H18" s="76">
        <v>150</v>
      </c>
      <c r="I18" s="76">
        <v>120</v>
      </c>
      <c r="J18" s="118">
        <f t="shared" si="9"/>
        <v>-30</v>
      </c>
      <c r="K18" s="117">
        <f t="shared" si="10"/>
        <v>-0.2</v>
      </c>
      <c r="L18" s="76">
        <v>50</v>
      </c>
      <c r="M18" s="76">
        <v>34</v>
      </c>
      <c r="N18" s="118">
        <f t="shared" si="11"/>
        <v>-16</v>
      </c>
      <c r="O18" s="117">
        <f t="shared" si="12"/>
        <v>-0.32</v>
      </c>
      <c r="P18" s="76">
        <v>213</v>
      </c>
      <c r="Q18" s="76">
        <v>168</v>
      </c>
      <c r="R18" s="118">
        <f t="shared" si="2"/>
        <v>-45</v>
      </c>
      <c r="S18" s="117">
        <f t="shared" si="3"/>
        <v>-0.21126760563380281</v>
      </c>
      <c r="T18" s="76">
        <v>114</v>
      </c>
      <c r="U18" s="76">
        <v>97</v>
      </c>
      <c r="V18" s="118">
        <f t="shared" si="4"/>
        <v>-17</v>
      </c>
      <c r="W18" s="117">
        <f t="shared" si="5"/>
        <v>-0.14912280701754385</v>
      </c>
      <c r="X18" s="118">
        <f t="shared" si="6"/>
        <v>902</v>
      </c>
      <c r="Y18" s="118">
        <f t="shared" si="6"/>
        <v>729</v>
      </c>
      <c r="Z18" s="118">
        <f t="shared" si="7"/>
        <v>-173</v>
      </c>
      <c r="AA18" s="119">
        <f t="shared" si="8"/>
        <v>-0.19179600886917961</v>
      </c>
    </row>
    <row r="19" spans="1:27" s="10" customFormat="1" ht="15">
      <c r="A19" s="59" t="s">
        <v>12</v>
      </c>
      <c r="B19" s="104" t="s">
        <v>13</v>
      </c>
      <c r="C19" s="128">
        <f>Y19/Y20</f>
        <v>0.14352350197344815</v>
      </c>
      <c r="D19" s="188">
        <v>157</v>
      </c>
      <c r="E19" s="188">
        <v>127</v>
      </c>
      <c r="F19" s="189">
        <f t="shared" si="0"/>
        <v>-30</v>
      </c>
      <c r="G19" s="180">
        <f t="shared" si="1"/>
        <v>-0.19108280254777071</v>
      </c>
      <c r="H19" s="188">
        <v>52</v>
      </c>
      <c r="I19" s="188">
        <v>50</v>
      </c>
      <c r="J19" s="181">
        <f t="shared" si="9"/>
        <v>-2</v>
      </c>
      <c r="K19" s="180">
        <f t="shared" si="10"/>
        <v>-3.8461538461538464E-2</v>
      </c>
      <c r="L19" s="188">
        <v>7</v>
      </c>
      <c r="M19" s="188">
        <v>4</v>
      </c>
      <c r="N19" s="181">
        <f t="shared" si="11"/>
        <v>-3</v>
      </c>
      <c r="O19" s="180">
        <f t="shared" si="12"/>
        <v>-0.42857142857142855</v>
      </c>
      <c r="P19" s="188">
        <v>110</v>
      </c>
      <c r="Q19" s="188">
        <v>97</v>
      </c>
      <c r="R19" s="181">
        <f t="shared" si="2"/>
        <v>-13</v>
      </c>
      <c r="S19" s="180">
        <f t="shared" si="3"/>
        <v>-0.11818181818181818</v>
      </c>
      <c r="T19" s="188">
        <v>143</v>
      </c>
      <c r="U19" s="188">
        <v>122</v>
      </c>
      <c r="V19" s="181">
        <f t="shared" si="4"/>
        <v>-21</v>
      </c>
      <c r="W19" s="180">
        <f t="shared" si="5"/>
        <v>-0.14685314685314685</v>
      </c>
      <c r="X19" s="118">
        <f t="shared" si="6"/>
        <v>469</v>
      </c>
      <c r="Y19" s="118">
        <f t="shared" si="6"/>
        <v>400</v>
      </c>
      <c r="Z19" s="118">
        <f t="shared" si="7"/>
        <v>-69</v>
      </c>
      <c r="AA19" s="119">
        <f t="shared" si="8"/>
        <v>-0.14712153518123666</v>
      </c>
    </row>
    <row r="20" spans="1:27" s="10" customFormat="1" ht="13.5" thickBot="1">
      <c r="A20" s="61"/>
      <c r="B20" s="62" t="s">
        <v>14</v>
      </c>
      <c r="C20" s="63">
        <f>Y20/Y20</f>
        <v>1</v>
      </c>
      <c r="D20" s="110">
        <f>SUM(D7:D19)</f>
        <v>1256</v>
      </c>
      <c r="E20" s="110">
        <f>SUM(E7:E19)</f>
        <v>1034</v>
      </c>
      <c r="F20" s="111">
        <f t="shared" si="0"/>
        <v>-222</v>
      </c>
      <c r="G20" s="112">
        <f t="shared" si="1"/>
        <v>-0.17675159235668789</v>
      </c>
      <c r="H20" s="110">
        <f>SUM(H7:H19)</f>
        <v>561</v>
      </c>
      <c r="I20" s="110">
        <f>SUM(I7:I19)</f>
        <v>451</v>
      </c>
      <c r="J20" s="111">
        <f>I20-H20</f>
        <v>-110</v>
      </c>
      <c r="K20" s="113">
        <f>J20/H20</f>
        <v>-0.19607843137254902</v>
      </c>
      <c r="L20" s="110">
        <f>SUM(L7:L19)</f>
        <v>274</v>
      </c>
      <c r="M20" s="110">
        <f>SUM(M7:M19)</f>
        <v>210</v>
      </c>
      <c r="N20" s="111">
        <f t="shared" si="11"/>
        <v>-64</v>
      </c>
      <c r="O20" s="113">
        <f>N20/L20</f>
        <v>-0.23357664233576642</v>
      </c>
      <c r="P20" s="110">
        <f>SUM(P7:P19)</f>
        <v>791</v>
      </c>
      <c r="Q20" s="110">
        <f>SUM(Q7:Q19)</f>
        <v>636</v>
      </c>
      <c r="R20" s="111">
        <f>Q20-P20</f>
        <v>-155</v>
      </c>
      <c r="S20" s="113">
        <f>R20/P20</f>
        <v>-0.19595448798988621</v>
      </c>
      <c r="T20" s="110">
        <f>SUM(T7:T19)</f>
        <v>559</v>
      </c>
      <c r="U20" s="110">
        <f>SUM(U7:U19)</f>
        <v>456</v>
      </c>
      <c r="V20" s="111">
        <f>U20-T20</f>
        <v>-103</v>
      </c>
      <c r="W20" s="113">
        <f>V20/T20</f>
        <v>-0.18425760286225404</v>
      </c>
      <c r="X20" s="114">
        <f>D20+H20+L20+P20+T20</f>
        <v>3441</v>
      </c>
      <c r="Y20" s="114">
        <f t="shared" si="6"/>
        <v>2787</v>
      </c>
      <c r="Z20" s="114">
        <f>Y20-X20</f>
        <v>-654</v>
      </c>
      <c r="AA20" s="115">
        <f>Z20/X20</f>
        <v>-0.19006102877070619</v>
      </c>
    </row>
    <row r="21" spans="1:27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1"/>
  <sheetViews>
    <sheetView workbookViewId="0">
      <selection activeCell="F23" sqref="F23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6.7109375" customWidth="1"/>
    <col min="9" max="9" width="6.85546875" customWidth="1"/>
    <col min="10" max="10" width="7" customWidth="1"/>
    <col min="11" max="11" width="7.140625" customWidth="1"/>
    <col min="12" max="12" width="6.8554687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147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3.5" thickBot="1"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</row>
    <row r="7" spans="2:30" s="8" customFormat="1">
      <c r="B7" s="66"/>
      <c r="C7" s="231" t="s">
        <v>65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2"/>
      <c r="AD7" s="8" t="s">
        <v>43</v>
      </c>
    </row>
    <row r="8" spans="2:30" s="8" customFormat="1">
      <c r="B8" s="67" t="s">
        <v>66</v>
      </c>
      <c r="C8" s="233" t="s">
        <v>53</v>
      </c>
      <c r="D8" s="233"/>
      <c r="E8" s="233" t="s">
        <v>54</v>
      </c>
      <c r="F8" s="233"/>
      <c r="G8" s="233" t="s">
        <v>55</v>
      </c>
      <c r="H8" s="233"/>
      <c r="I8" s="233" t="s">
        <v>56</v>
      </c>
      <c r="J8" s="233"/>
      <c r="K8" s="233" t="s">
        <v>57</v>
      </c>
      <c r="L8" s="233"/>
      <c r="M8" s="233" t="s">
        <v>19</v>
      </c>
      <c r="N8" s="234"/>
      <c r="AD8" s="8" t="s">
        <v>35</v>
      </c>
    </row>
    <row r="9" spans="2:30" s="8" customFormat="1">
      <c r="B9" s="68"/>
      <c r="C9" s="65" t="s">
        <v>34</v>
      </c>
      <c r="D9" s="65" t="s">
        <v>23</v>
      </c>
      <c r="E9" s="65" t="s">
        <v>34</v>
      </c>
      <c r="F9" s="65" t="s">
        <v>23</v>
      </c>
      <c r="G9" s="65" t="s">
        <v>34</v>
      </c>
      <c r="H9" s="65" t="s">
        <v>23</v>
      </c>
      <c r="I9" s="65" t="s">
        <v>34</v>
      </c>
      <c r="J9" s="65" t="s">
        <v>23</v>
      </c>
      <c r="K9" s="65" t="s">
        <v>34</v>
      </c>
      <c r="L9" s="65" t="s">
        <v>23</v>
      </c>
      <c r="M9" s="65" t="s">
        <v>34</v>
      </c>
      <c r="N9" s="69" t="s">
        <v>23</v>
      </c>
      <c r="AD9" s="28" t="s">
        <v>38</v>
      </c>
    </row>
    <row r="10" spans="2:30" s="8" customFormat="1">
      <c r="B10" s="177" t="s">
        <v>106</v>
      </c>
      <c r="C10" s="76">
        <v>5</v>
      </c>
      <c r="D10" s="50">
        <f>C10/C20</f>
        <v>4.8355899419729211E-3</v>
      </c>
      <c r="E10" s="76">
        <v>1</v>
      </c>
      <c r="F10" s="50">
        <f>E10/E19</f>
        <v>1</v>
      </c>
      <c r="G10" s="76"/>
      <c r="H10" s="50"/>
      <c r="I10" s="76">
        <v>8</v>
      </c>
      <c r="J10" s="50">
        <f>I10/I20</f>
        <v>1.2578616352201259E-2</v>
      </c>
      <c r="K10" s="76">
        <v>2</v>
      </c>
      <c r="L10" s="50"/>
      <c r="M10" s="51">
        <f t="shared" ref="M10:M19" si="0">C10+E10+G10+I10+K10</f>
        <v>16</v>
      </c>
      <c r="N10" s="45">
        <f>M10/M19</f>
        <v>5.333333333333333</v>
      </c>
      <c r="AD10" s="28"/>
    </row>
    <row r="11" spans="2:30" s="8" customFormat="1">
      <c r="B11" s="178" t="s">
        <v>58</v>
      </c>
      <c r="C11" s="76">
        <v>34</v>
      </c>
      <c r="D11" s="50">
        <f>C11/C20</f>
        <v>3.2882011605415859E-2</v>
      </c>
      <c r="E11" s="76">
        <v>24</v>
      </c>
      <c r="F11" s="50">
        <f>E11/E20</f>
        <v>5.3215077605321508E-2</v>
      </c>
      <c r="G11" s="76">
        <v>17</v>
      </c>
      <c r="H11" s="50">
        <f>G11/G20</f>
        <v>8.0952380952380956E-2</v>
      </c>
      <c r="I11" s="76">
        <v>25</v>
      </c>
      <c r="J11" s="50">
        <f>I11/I20</f>
        <v>3.9308176100628929E-2</v>
      </c>
      <c r="K11" s="76">
        <v>18</v>
      </c>
      <c r="L11" s="50">
        <f>K11/K20</f>
        <v>3.9473684210526314E-2</v>
      </c>
      <c r="M11" s="51">
        <f t="shared" si="0"/>
        <v>118</v>
      </c>
      <c r="N11" s="45">
        <f>M11/M20</f>
        <v>4.2339433082167206E-2</v>
      </c>
      <c r="AD11" s="8" t="s">
        <v>39</v>
      </c>
    </row>
    <row r="12" spans="2:30" s="8" customFormat="1">
      <c r="B12" s="178" t="s">
        <v>59</v>
      </c>
      <c r="C12" s="76">
        <v>11</v>
      </c>
      <c r="D12" s="50">
        <f>C12/C20</f>
        <v>1.0638297872340425E-2</v>
      </c>
      <c r="E12" s="76">
        <v>7</v>
      </c>
      <c r="F12" s="50">
        <f>E12/E20</f>
        <v>1.5521064301552107E-2</v>
      </c>
      <c r="G12" s="76">
        <v>2</v>
      </c>
      <c r="H12" s="50">
        <f>G12/G20</f>
        <v>9.5238095238095247E-3</v>
      </c>
      <c r="I12" s="76">
        <v>3</v>
      </c>
      <c r="J12" s="50">
        <f>I12/I20</f>
        <v>4.7169811320754715E-3</v>
      </c>
      <c r="K12" s="76">
        <v>6</v>
      </c>
      <c r="L12" s="50">
        <f>K12/K20</f>
        <v>1.3157894736842105E-2</v>
      </c>
      <c r="M12" s="51">
        <f t="shared" si="0"/>
        <v>29</v>
      </c>
      <c r="N12" s="45">
        <f>M12/M20</f>
        <v>1.0405453893074991E-2</v>
      </c>
    </row>
    <row r="13" spans="2:30" s="8" customFormat="1">
      <c r="B13" s="178" t="s">
        <v>60</v>
      </c>
      <c r="C13" s="76">
        <v>885</v>
      </c>
      <c r="D13" s="50">
        <f>C13/C20</f>
        <v>0.85589941972920691</v>
      </c>
      <c r="E13" s="76">
        <v>362</v>
      </c>
      <c r="F13" s="50">
        <f>E13/E20</f>
        <v>0.80266075388026603</v>
      </c>
      <c r="G13" s="76">
        <v>141</v>
      </c>
      <c r="H13" s="50">
        <f>G13/G20</f>
        <v>0.67142857142857137</v>
      </c>
      <c r="I13" s="76">
        <v>503</v>
      </c>
      <c r="J13" s="50">
        <f>I13/I20</f>
        <v>0.79088050314465408</v>
      </c>
      <c r="K13" s="76">
        <v>260</v>
      </c>
      <c r="L13" s="50">
        <f>K13/K20</f>
        <v>0.57017543859649122</v>
      </c>
      <c r="M13" s="51">
        <f t="shared" si="0"/>
        <v>2151</v>
      </c>
      <c r="N13" s="45">
        <f>M13/M20</f>
        <v>0.77179763186221739</v>
      </c>
      <c r="AD13" s="8" t="s">
        <v>40</v>
      </c>
    </row>
    <row r="14" spans="2:30" s="8" customFormat="1">
      <c r="B14" s="179" t="s">
        <v>107</v>
      </c>
      <c r="C14" s="76"/>
      <c r="D14" s="50">
        <f>C14/C20</f>
        <v>0</v>
      </c>
      <c r="E14" s="76"/>
      <c r="F14" s="50">
        <f>E14/E20</f>
        <v>0</v>
      </c>
      <c r="G14" s="76"/>
      <c r="H14" s="50">
        <f>G14/G20</f>
        <v>0</v>
      </c>
      <c r="I14" s="76"/>
      <c r="J14" s="50">
        <f>I14/I20</f>
        <v>0</v>
      </c>
      <c r="K14" s="76"/>
      <c r="L14" s="50">
        <f>K14/K20</f>
        <v>0</v>
      </c>
      <c r="M14" s="51">
        <f t="shared" si="0"/>
        <v>0</v>
      </c>
      <c r="N14" s="45">
        <f>M14/M20</f>
        <v>0</v>
      </c>
    </row>
    <row r="15" spans="2:30" s="8" customFormat="1">
      <c r="B15" s="178" t="s">
        <v>61</v>
      </c>
      <c r="C15" s="76">
        <v>52</v>
      </c>
      <c r="D15" s="50">
        <f>C15/C20</f>
        <v>5.0290135396518373E-2</v>
      </c>
      <c r="E15" s="76">
        <v>35</v>
      </c>
      <c r="F15" s="50">
        <f>E15/E20</f>
        <v>7.7605321507760533E-2</v>
      </c>
      <c r="G15" s="76">
        <v>48</v>
      </c>
      <c r="H15" s="50">
        <f>G15/G20</f>
        <v>0.22857142857142856</v>
      </c>
      <c r="I15" s="76">
        <v>50</v>
      </c>
      <c r="J15" s="50">
        <f>I15/I20</f>
        <v>7.8616352201257858E-2</v>
      </c>
      <c r="K15" s="76">
        <v>45</v>
      </c>
      <c r="L15" s="50">
        <f>K15/K20</f>
        <v>9.8684210526315791E-2</v>
      </c>
      <c r="M15" s="51">
        <f t="shared" si="0"/>
        <v>230</v>
      </c>
      <c r="N15" s="45">
        <f>M15/M20</f>
        <v>8.2526013634732692E-2</v>
      </c>
      <c r="AD15" s="8" t="s">
        <v>41</v>
      </c>
    </row>
    <row r="16" spans="2:30" s="8" customFormat="1">
      <c r="B16" s="178" t="s">
        <v>62</v>
      </c>
      <c r="C16" s="76">
        <v>23</v>
      </c>
      <c r="D16" s="50">
        <f>C16/C20</f>
        <v>2.2243713733075435E-2</v>
      </c>
      <c r="E16" s="76">
        <v>7</v>
      </c>
      <c r="F16" s="50">
        <f>E16/E20</f>
        <v>1.5521064301552107E-2</v>
      </c>
      <c r="G16" s="76"/>
      <c r="H16" s="50">
        <f>G16/G20</f>
        <v>0</v>
      </c>
      <c r="I16" s="76">
        <v>41</v>
      </c>
      <c r="J16" s="50">
        <f>I16/I20</f>
        <v>6.4465408805031446E-2</v>
      </c>
      <c r="K16" s="76">
        <v>110</v>
      </c>
      <c r="L16" s="50">
        <f>K16/K20</f>
        <v>0.2412280701754386</v>
      </c>
      <c r="M16" s="51">
        <f t="shared" si="0"/>
        <v>181</v>
      </c>
      <c r="N16" s="45">
        <f>M16/M20</f>
        <v>6.4944384642985284E-2</v>
      </c>
    </row>
    <row r="17" spans="2:30">
      <c r="B17" s="179" t="s">
        <v>105</v>
      </c>
      <c r="C17" s="76"/>
      <c r="D17" s="50">
        <f>C17/C20</f>
        <v>0</v>
      </c>
      <c r="E17" s="76"/>
      <c r="F17" s="50">
        <f>E17/E20</f>
        <v>0</v>
      </c>
      <c r="G17" s="76"/>
      <c r="H17" s="50">
        <f>G17/G20</f>
        <v>0</v>
      </c>
      <c r="I17" s="76"/>
      <c r="J17" s="50">
        <f>I17/I20</f>
        <v>0</v>
      </c>
      <c r="K17" s="76"/>
      <c r="L17" s="50">
        <f>K17/K20</f>
        <v>0</v>
      </c>
      <c r="M17" s="51">
        <f t="shared" si="0"/>
        <v>0</v>
      </c>
      <c r="N17" s="45">
        <f>M17/M20</f>
        <v>0</v>
      </c>
    </row>
    <row r="18" spans="2:30" s="8" customFormat="1">
      <c r="B18" s="178" t="s">
        <v>63</v>
      </c>
      <c r="C18" s="76">
        <v>23</v>
      </c>
      <c r="D18" s="50">
        <f>C18/C20</f>
        <v>2.2243713733075435E-2</v>
      </c>
      <c r="E18" s="76">
        <v>14</v>
      </c>
      <c r="F18" s="50">
        <f>E18/E20</f>
        <v>3.1042128603104215E-2</v>
      </c>
      <c r="G18" s="76">
        <v>2</v>
      </c>
      <c r="H18" s="50">
        <f>G18/G20</f>
        <v>9.5238095238095247E-3</v>
      </c>
      <c r="I18" s="76">
        <v>6</v>
      </c>
      <c r="J18" s="50">
        <f>I18/I20</f>
        <v>9.433962264150943E-3</v>
      </c>
      <c r="K18" s="76">
        <v>14</v>
      </c>
      <c r="L18" s="50">
        <f>K18/K20</f>
        <v>3.0701754385964911E-2</v>
      </c>
      <c r="M18" s="51">
        <f t="shared" si="0"/>
        <v>59</v>
      </c>
      <c r="N18" s="45">
        <f>M18/M20</f>
        <v>2.1169716541083603E-2</v>
      </c>
    </row>
    <row r="19" spans="2:30" s="8" customFormat="1">
      <c r="B19" s="178" t="s">
        <v>64</v>
      </c>
      <c r="C19" s="76">
        <v>1</v>
      </c>
      <c r="D19" s="50">
        <f>C19/C20</f>
        <v>9.6711798839458415E-4</v>
      </c>
      <c r="E19" s="76">
        <v>1</v>
      </c>
      <c r="F19" s="50">
        <f>E19/E20</f>
        <v>2.2172949002217295E-3</v>
      </c>
      <c r="G19" s="76"/>
      <c r="H19" s="50">
        <f>G19/G20</f>
        <v>0</v>
      </c>
      <c r="I19" s="76"/>
      <c r="J19" s="50">
        <f>I19/I20</f>
        <v>0</v>
      </c>
      <c r="K19" s="76">
        <v>1</v>
      </c>
      <c r="L19" s="50">
        <f>K19/K20</f>
        <v>2.1929824561403508E-3</v>
      </c>
      <c r="M19" s="51">
        <f t="shared" si="0"/>
        <v>3</v>
      </c>
      <c r="N19" s="45">
        <f>M19/M20</f>
        <v>1.076426264800861E-3</v>
      </c>
      <c r="AD19" s="8" t="s">
        <v>42</v>
      </c>
    </row>
    <row r="20" spans="2:30" s="40" customFormat="1" ht="15.75" thickBot="1">
      <c r="B20" s="70" t="s">
        <v>14</v>
      </c>
      <c r="C20" s="71">
        <f>SUM(C10:C19)</f>
        <v>1034</v>
      </c>
      <c r="D20" s="72">
        <f>C20/C20</f>
        <v>1</v>
      </c>
      <c r="E20" s="71">
        <f>SUM(E10:E19)</f>
        <v>451</v>
      </c>
      <c r="F20" s="72">
        <f>E20/E20</f>
        <v>1</v>
      </c>
      <c r="G20" s="71">
        <f>SUM(G10:G19)</f>
        <v>210</v>
      </c>
      <c r="H20" s="72">
        <f>G20/G20</f>
        <v>1</v>
      </c>
      <c r="I20" s="71">
        <f>SUM(I10:I19)</f>
        <v>636</v>
      </c>
      <c r="J20" s="72">
        <f>I20/I20</f>
        <v>1</v>
      </c>
      <c r="K20" s="71">
        <f>SUM(K10:K19)</f>
        <v>456</v>
      </c>
      <c r="L20" s="72">
        <f>K20/K20</f>
        <v>1</v>
      </c>
      <c r="M20" s="71">
        <f>SUM(M10:M19)</f>
        <v>2787</v>
      </c>
      <c r="N20" s="73">
        <f>M20/M20</f>
        <v>1</v>
      </c>
    </row>
    <row r="21" spans="2:30" ht="23.25" customHeight="1">
      <c r="B21" s="64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tabSelected="1" zoomScaleNormal="100" workbookViewId="0">
      <selection activeCell="R18" sqref="R18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5" customHeight="1">
      <c r="B2" s="238" t="s">
        <v>101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241" t="s">
        <v>148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42"/>
      <c r="Y3" s="37"/>
      <c r="Z3" s="37"/>
      <c r="AA3" s="37"/>
      <c r="AB3" s="37"/>
      <c r="AC3" s="37"/>
    </row>
    <row r="4" spans="1:29">
      <c r="B4" s="52"/>
      <c r="C4" s="235" t="s">
        <v>53</v>
      </c>
      <c r="D4" s="235"/>
      <c r="E4" s="235" t="s">
        <v>54</v>
      </c>
      <c r="F4" s="235"/>
      <c r="G4" s="235" t="s">
        <v>55</v>
      </c>
      <c r="H4" s="235"/>
      <c r="I4" s="235" t="s">
        <v>56</v>
      </c>
      <c r="J4" s="235"/>
      <c r="K4" s="235" t="s">
        <v>57</v>
      </c>
      <c r="L4" s="235"/>
      <c r="M4" s="235" t="s">
        <v>19</v>
      </c>
      <c r="N4" s="236"/>
    </row>
    <row r="5" spans="1:29">
      <c r="B5" s="52"/>
      <c r="C5" s="196" t="s">
        <v>67</v>
      </c>
      <c r="D5" s="196" t="s">
        <v>23</v>
      </c>
      <c r="E5" s="196" t="s">
        <v>67</v>
      </c>
      <c r="F5" s="196" t="s">
        <v>23</v>
      </c>
      <c r="G5" s="196" t="s">
        <v>67</v>
      </c>
      <c r="H5" s="196" t="s">
        <v>23</v>
      </c>
      <c r="I5" s="196" t="s">
        <v>67</v>
      </c>
      <c r="J5" s="196" t="s">
        <v>23</v>
      </c>
      <c r="K5" s="196" t="s">
        <v>67</v>
      </c>
      <c r="L5" s="196" t="s">
        <v>23</v>
      </c>
      <c r="M5" s="196" t="s">
        <v>67</v>
      </c>
      <c r="N5" s="197" t="s">
        <v>23</v>
      </c>
    </row>
    <row r="6" spans="1:29">
      <c r="A6" s="42"/>
      <c r="B6" s="195" t="s">
        <v>108</v>
      </c>
      <c r="C6" s="76">
        <v>5</v>
      </c>
      <c r="D6" s="46">
        <f>C6/$C$30</f>
        <v>9.6153846153846159E-2</v>
      </c>
      <c r="E6" s="76">
        <v>13</v>
      </c>
      <c r="F6" s="46">
        <f>E6/$C$30</f>
        <v>0.25</v>
      </c>
      <c r="G6" s="76">
        <v>14</v>
      </c>
      <c r="H6" s="46">
        <f>G6/$G$30</f>
        <v>0.29166666666666669</v>
      </c>
      <c r="I6" s="76">
        <v>7</v>
      </c>
      <c r="J6" s="46">
        <f>I6/$I$30</f>
        <v>0.14000000000000001</v>
      </c>
      <c r="K6" s="76">
        <v>13</v>
      </c>
      <c r="L6" s="46">
        <f>K6/$K$30</f>
        <v>0.28888888888888886</v>
      </c>
      <c r="M6" s="190">
        <f>SUM(C6,E6,G6,I6,K6)</f>
        <v>52</v>
      </c>
      <c r="N6" s="53">
        <f>M6/$M$30</f>
        <v>0.22608695652173913</v>
      </c>
      <c r="O6" s="13"/>
      <c r="P6" s="42"/>
    </row>
    <row r="7" spans="1:29">
      <c r="A7" s="42"/>
      <c r="B7" s="195" t="s">
        <v>109</v>
      </c>
      <c r="C7" s="76"/>
      <c r="D7" s="46"/>
      <c r="E7" s="76"/>
      <c r="F7" s="46"/>
      <c r="G7" s="76"/>
      <c r="H7" s="46"/>
      <c r="I7" s="76">
        <v>1</v>
      </c>
      <c r="J7" s="46">
        <f>I7/$I$30</f>
        <v>0.02</v>
      </c>
      <c r="K7" s="76">
        <v>1</v>
      </c>
      <c r="L7" s="46">
        <f>K7/$K$30</f>
        <v>2.2222222222222223E-2</v>
      </c>
      <c r="M7" s="190">
        <f t="shared" ref="M7:M29" si="0">SUM(C7,E7,G7,I7,K7)</f>
        <v>2</v>
      </c>
      <c r="N7" s="53">
        <f>M7/$M$30</f>
        <v>8.6956521739130436E-3</v>
      </c>
      <c r="O7" s="13"/>
      <c r="P7" s="42"/>
    </row>
    <row r="8" spans="1:29">
      <c r="A8" s="42"/>
      <c r="B8" s="195" t="s">
        <v>110</v>
      </c>
      <c r="C8" s="76">
        <v>1</v>
      </c>
      <c r="D8" s="46">
        <f t="shared" ref="D8:D23" si="1">C8/$C$30</f>
        <v>1.9230769230769232E-2</v>
      </c>
      <c r="E8" s="76">
        <v>1</v>
      </c>
      <c r="F8" s="46">
        <f t="shared" ref="F7:F27" si="2">E8/$C$30</f>
        <v>1.9230769230769232E-2</v>
      </c>
      <c r="G8" s="76"/>
      <c r="H8" s="46"/>
      <c r="I8" s="76"/>
      <c r="J8" s="46"/>
      <c r="K8" s="76">
        <v>1</v>
      </c>
      <c r="L8" s="46">
        <f>K8/$K$30</f>
        <v>2.2222222222222223E-2</v>
      </c>
      <c r="M8" s="190">
        <f t="shared" si="0"/>
        <v>3</v>
      </c>
      <c r="N8" s="53">
        <f>M8/$M$30</f>
        <v>1.3043478260869565E-2</v>
      </c>
      <c r="O8" s="13"/>
      <c r="P8" s="42"/>
    </row>
    <row r="9" spans="1:29">
      <c r="A9" s="42"/>
      <c r="B9" s="195" t="s">
        <v>111</v>
      </c>
      <c r="C9" s="76">
        <v>1</v>
      </c>
      <c r="D9" s="46">
        <f t="shared" si="1"/>
        <v>1.9230769230769232E-2</v>
      </c>
      <c r="E9" s="76"/>
      <c r="F9" s="46"/>
      <c r="G9" s="76"/>
      <c r="H9" s="46"/>
      <c r="I9" s="76"/>
      <c r="J9" s="46"/>
      <c r="K9" s="76"/>
      <c r="L9" s="46"/>
      <c r="M9" s="190">
        <f t="shared" si="0"/>
        <v>1</v>
      </c>
      <c r="N9" s="53">
        <f>M9/$M$30</f>
        <v>4.3478260869565218E-3</v>
      </c>
      <c r="O9" s="13"/>
      <c r="P9" s="42"/>
    </row>
    <row r="10" spans="1:29">
      <c r="A10" s="42"/>
      <c r="B10" s="195" t="s">
        <v>112</v>
      </c>
      <c r="C10" s="76"/>
      <c r="D10" s="46"/>
      <c r="E10" s="76"/>
      <c r="F10" s="46"/>
      <c r="G10" s="76"/>
      <c r="H10" s="46"/>
      <c r="I10" s="76">
        <v>1</v>
      </c>
      <c r="J10" s="46">
        <f t="shared" ref="J10:J27" si="3">I10/$I$30</f>
        <v>0.02</v>
      </c>
      <c r="K10" s="76"/>
      <c r="L10" s="46"/>
      <c r="M10" s="190">
        <f t="shared" si="0"/>
        <v>1</v>
      </c>
      <c r="N10" s="53">
        <f>M10/$M$30</f>
        <v>4.3478260869565218E-3</v>
      </c>
      <c r="O10" s="13"/>
      <c r="P10" s="42"/>
    </row>
    <row r="11" spans="1:29">
      <c r="A11" s="42"/>
      <c r="B11" s="195" t="s">
        <v>113</v>
      </c>
      <c r="C11" s="76">
        <v>1</v>
      </c>
      <c r="D11" s="46">
        <f t="shared" si="1"/>
        <v>1.9230769230769232E-2</v>
      </c>
      <c r="E11" s="76"/>
      <c r="F11" s="46"/>
      <c r="G11" s="76"/>
      <c r="H11" s="46"/>
      <c r="I11" s="76">
        <v>1</v>
      </c>
      <c r="J11" s="46">
        <f t="shared" si="3"/>
        <v>0.02</v>
      </c>
      <c r="K11" s="76"/>
      <c r="L11" s="46"/>
      <c r="M11" s="190">
        <f t="shared" si="0"/>
        <v>2</v>
      </c>
      <c r="N11" s="53">
        <f>M11/$M$30</f>
        <v>8.6956521739130436E-3</v>
      </c>
      <c r="O11" s="13"/>
      <c r="P11" s="42"/>
    </row>
    <row r="12" spans="1:29">
      <c r="A12" s="42"/>
      <c r="B12" s="195" t="s">
        <v>114</v>
      </c>
      <c r="C12" s="76"/>
      <c r="D12" s="46"/>
      <c r="E12" s="76"/>
      <c r="F12" s="46"/>
      <c r="G12" s="76"/>
      <c r="H12" s="46"/>
      <c r="I12" s="76"/>
      <c r="J12" s="46"/>
      <c r="K12" s="76">
        <v>1</v>
      </c>
      <c r="L12" s="46">
        <f t="shared" ref="L11:L16" si="4">K12/$K$30</f>
        <v>2.2222222222222223E-2</v>
      </c>
      <c r="M12" s="190">
        <f t="shared" si="0"/>
        <v>1</v>
      </c>
      <c r="N12" s="53">
        <f>M12/$M$30</f>
        <v>4.3478260869565218E-3</v>
      </c>
      <c r="O12" s="13"/>
      <c r="P12" s="42"/>
    </row>
    <row r="13" spans="1:29">
      <c r="A13" s="42"/>
      <c r="B13" s="195" t="s">
        <v>115</v>
      </c>
      <c r="C13" s="76">
        <v>1</v>
      </c>
      <c r="D13" s="46">
        <f t="shared" si="1"/>
        <v>1.9230769230769232E-2</v>
      </c>
      <c r="E13" s="76"/>
      <c r="F13" s="46"/>
      <c r="G13" s="76"/>
      <c r="H13" s="46"/>
      <c r="I13" s="76"/>
      <c r="J13" s="46"/>
      <c r="K13" s="76"/>
      <c r="L13" s="46"/>
      <c r="M13" s="190">
        <f t="shared" si="0"/>
        <v>1</v>
      </c>
      <c r="N13" s="53">
        <f>M13/$M$30</f>
        <v>4.3478260869565218E-3</v>
      </c>
      <c r="O13" s="13"/>
      <c r="P13" s="42"/>
    </row>
    <row r="14" spans="1:29">
      <c r="A14" s="42"/>
      <c r="B14" s="195" t="s">
        <v>116</v>
      </c>
      <c r="C14" s="76"/>
      <c r="D14" s="46"/>
      <c r="E14" s="76">
        <v>3</v>
      </c>
      <c r="F14" s="46">
        <f t="shared" si="2"/>
        <v>5.7692307692307696E-2</v>
      </c>
      <c r="G14" s="76">
        <v>6</v>
      </c>
      <c r="H14" s="46">
        <f t="shared" ref="H7:H23" si="5">G14/$G$30</f>
        <v>0.125</v>
      </c>
      <c r="I14" s="76">
        <v>2</v>
      </c>
      <c r="J14" s="46">
        <f t="shared" si="3"/>
        <v>0.04</v>
      </c>
      <c r="K14" s="76">
        <v>1</v>
      </c>
      <c r="L14" s="46">
        <f t="shared" si="4"/>
        <v>2.2222222222222223E-2</v>
      </c>
      <c r="M14" s="190">
        <f t="shared" si="0"/>
        <v>12</v>
      </c>
      <c r="N14" s="53">
        <f>M14/$M$30</f>
        <v>5.2173913043478258E-2</v>
      </c>
      <c r="O14" s="13"/>
      <c r="P14" s="42"/>
    </row>
    <row r="15" spans="1:29">
      <c r="A15" s="42"/>
      <c r="B15" s="195" t="s">
        <v>117</v>
      </c>
      <c r="C15" s="76">
        <v>1</v>
      </c>
      <c r="D15" s="46">
        <f t="shared" si="1"/>
        <v>1.9230769230769232E-2</v>
      </c>
      <c r="E15" s="76"/>
      <c r="F15" s="46"/>
      <c r="G15" s="76"/>
      <c r="H15" s="46"/>
      <c r="I15" s="76"/>
      <c r="J15" s="46"/>
      <c r="K15" s="76">
        <v>1</v>
      </c>
      <c r="L15" s="46">
        <f t="shared" si="4"/>
        <v>2.2222222222222223E-2</v>
      </c>
      <c r="M15" s="190">
        <f t="shared" si="0"/>
        <v>2</v>
      </c>
      <c r="N15" s="53">
        <f>M15/$M$30</f>
        <v>8.6956521739130436E-3</v>
      </c>
      <c r="O15" s="13"/>
      <c r="P15" s="42"/>
    </row>
    <row r="16" spans="1:29">
      <c r="A16" s="42"/>
      <c r="B16" s="195" t="s">
        <v>118</v>
      </c>
      <c r="C16" s="76"/>
      <c r="D16" s="46"/>
      <c r="E16" s="76"/>
      <c r="F16" s="46"/>
      <c r="G16" s="76">
        <v>3</v>
      </c>
      <c r="H16" s="46">
        <f t="shared" si="5"/>
        <v>6.25E-2</v>
      </c>
      <c r="I16" s="76"/>
      <c r="J16" s="46"/>
      <c r="K16" s="76">
        <v>1</v>
      </c>
      <c r="L16" s="46">
        <f t="shared" si="4"/>
        <v>2.2222222222222223E-2</v>
      </c>
      <c r="M16" s="190">
        <f t="shared" si="0"/>
        <v>4</v>
      </c>
      <c r="N16" s="53">
        <f>M16/$M$30</f>
        <v>1.7391304347826087E-2</v>
      </c>
      <c r="O16" s="13"/>
      <c r="P16" s="42"/>
    </row>
    <row r="17" spans="1:16">
      <c r="A17" s="42"/>
      <c r="B17" s="195" t="s">
        <v>119</v>
      </c>
      <c r="C17" s="76">
        <v>25</v>
      </c>
      <c r="D17" s="46">
        <f t="shared" si="1"/>
        <v>0.48076923076923078</v>
      </c>
      <c r="E17" s="76">
        <v>9</v>
      </c>
      <c r="F17" s="46">
        <f t="shared" si="2"/>
        <v>0.17307692307692307</v>
      </c>
      <c r="G17" s="76">
        <v>4</v>
      </c>
      <c r="H17" s="46">
        <f t="shared" si="5"/>
        <v>8.3333333333333329E-2</v>
      </c>
      <c r="I17" s="76">
        <v>14</v>
      </c>
      <c r="J17" s="46">
        <f t="shared" si="3"/>
        <v>0.28000000000000003</v>
      </c>
      <c r="K17" s="76">
        <v>12</v>
      </c>
      <c r="L17" s="46">
        <f>K17/$K$30</f>
        <v>0.26666666666666666</v>
      </c>
      <c r="M17" s="190">
        <f t="shared" si="0"/>
        <v>64</v>
      </c>
      <c r="N17" s="53">
        <f>M17/$M$30</f>
        <v>0.27826086956521739</v>
      </c>
      <c r="O17" s="13"/>
      <c r="P17" s="42"/>
    </row>
    <row r="18" spans="1:16">
      <c r="A18" s="42"/>
      <c r="B18" s="195" t="s">
        <v>120</v>
      </c>
      <c r="C18" s="76"/>
      <c r="D18" s="46"/>
      <c r="E18" s="76"/>
      <c r="F18" s="46"/>
      <c r="G18" s="76">
        <v>1</v>
      </c>
      <c r="H18" s="46">
        <f t="shared" si="5"/>
        <v>2.0833333333333332E-2</v>
      </c>
      <c r="I18" s="76"/>
      <c r="J18" s="46"/>
      <c r="K18" s="76">
        <v>2</v>
      </c>
      <c r="L18" s="46">
        <f>K18/$K$30</f>
        <v>4.4444444444444446E-2</v>
      </c>
      <c r="M18" s="190">
        <f t="shared" si="0"/>
        <v>3</v>
      </c>
      <c r="N18" s="53">
        <f>M18/$M$30</f>
        <v>1.3043478260869565E-2</v>
      </c>
      <c r="O18" s="13"/>
      <c r="P18" s="42"/>
    </row>
    <row r="19" spans="1:16">
      <c r="A19" s="42"/>
      <c r="B19" s="195" t="s">
        <v>121</v>
      </c>
      <c r="C19" s="76"/>
      <c r="D19" s="46"/>
      <c r="E19" s="76"/>
      <c r="F19" s="46"/>
      <c r="G19" s="76"/>
      <c r="H19" s="46"/>
      <c r="I19" s="76"/>
      <c r="J19" s="46"/>
      <c r="K19" s="76">
        <v>1</v>
      </c>
      <c r="L19" s="46">
        <f>K19/$K$30</f>
        <v>2.2222222222222223E-2</v>
      </c>
      <c r="M19" s="190">
        <f t="shared" si="0"/>
        <v>1</v>
      </c>
      <c r="N19" s="53">
        <f>M19/$M$30</f>
        <v>4.3478260869565218E-3</v>
      </c>
      <c r="O19" s="13"/>
      <c r="P19" s="42"/>
    </row>
    <row r="20" spans="1:16">
      <c r="A20" s="42"/>
      <c r="B20" s="195" t="s">
        <v>122</v>
      </c>
      <c r="C20" s="76"/>
      <c r="D20" s="46"/>
      <c r="E20" s="76"/>
      <c r="F20" s="46"/>
      <c r="G20" s="76"/>
      <c r="H20" s="46"/>
      <c r="I20" s="76">
        <v>1</v>
      </c>
      <c r="J20" s="46">
        <f t="shared" si="3"/>
        <v>0.02</v>
      </c>
      <c r="K20" s="76"/>
      <c r="L20" s="46"/>
      <c r="M20" s="190">
        <f t="shared" si="0"/>
        <v>1</v>
      </c>
      <c r="N20" s="53">
        <f>M20/$M$30</f>
        <v>4.3478260869565218E-3</v>
      </c>
      <c r="O20" s="13"/>
      <c r="P20" s="42"/>
    </row>
    <row r="21" spans="1:16">
      <c r="A21" s="42"/>
      <c r="B21" s="195" t="s">
        <v>123</v>
      </c>
      <c r="C21" s="76"/>
      <c r="D21" s="46"/>
      <c r="E21" s="76">
        <v>1</v>
      </c>
      <c r="F21" s="46">
        <f t="shared" si="2"/>
        <v>1.9230769230769232E-2</v>
      </c>
      <c r="G21" s="76">
        <v>1</v>
      </c>
      <c r="H21" s="46">
        <f t="shared" si="5"/>
        <v>2.0833333333333332E-2</v>
      </c>
      <c r="I21" s="76">
        <v>1</v>
      </c>
      <c r="J21" s="46">
        <f t="shared" si="3"/>
        <v>0.02</v>
      </c>
      <c r="K21" s="76"/>
      <c r="L21" s="46"/>
      <c r="M21" s="190">
        <f t="shared" si="0"/>
        <v>3</v>
      </c>
      <c r="N21" s="53">
        <f>M21/$M$30</f>
        <v>1.3043478260869565E-2</v>
      </c>
      <c r="O21" s="13"/>
      <c r="P21" s="42"/>
    </row>
    <row r="22" spans="1:16">
      <c r="A22" s="42"/>
      <c r="B22" s="195" t="s">
        <v>124</v>
      </c>
      <c r="C22" s="76">
        <v>1</v>
      </c>
      <c r="D22" s="46">
        <f t="shared" si="1"/>
        <v>1.9230769230769232E-2</v>
      </c>
      <c r="E22" s="76">
        <v>1</v>
      </c>
      <c r="F22" s="46">
        <f t="shared" si="2"/>
        <v>1.9230769230769232E-2</v>
      </c>
      <c r="G22" s="76">
        <v>3</v>
      </c>
      <c r="H22" s="46">
        <f t="shared" si="5"/>
        <v>6.25E-2</v>
      </c>
      <c r="I22" s="76">
        <v>2</v>
      </c>
      <c r="J22" s="46">
        <f t="shared" si="3"/>
        <v>0.04</v>
      </c>
      <c r="K22" s="76"/>
      <c r="L22" s="46"/>
      <c r="M22" s="190">
        <f t="shared" si="0"/>
        <v>7</v>
      </c>
      <c r="N22" s="53">
        <f>M22/$M$30</f>
        <v>3.0434782608695653E-2</v>
      </c>
      <c r="O22" s="13"/>
      <c r="P22" s="42"/>
    </row>
    <row r="23" spans="1:16">
      <c r="A23" s="42"/>
      <c r="B23" s="195" t="s">
        <v>142</v>
      </c>
      <c r="C23" s="76">
        <v>1</v>
      </c>
      <c r="D23" s="46">
        <f t="shared" si="1"/>
        <v>1.9230769230769232E-2</v>
      </c>
      <c r="E23" s="76"/>
      <c r="F23" s="46"/>
      <c r="G23" s="76">
        <v>1</v>
      </c>
      <c r="H23" s="46">
        <f t="shared" si="5"/>
        <v>2.0833333333333332E-2</v>
      </c>
      <c r="I23" s="76"/>
      <c r="J23" s="46"/>
      <c r="K23" s="76"/>
      <c r="L23" s="46"/>
      <c r="M23" s="190">
        <f t="shared" si="0"/>
        <v>2</v>
      </c>
      <c r="N23" s="53">
        <f>M23/$M$30</f>
        <v>8.6956521739130436E-3</v>
      </c>
      <c r="O23" s="13"/>
      <c r="P23" s="42"/>
    </row>
    <row r="24" spans="1:16">
      <c r="A24" s="42"/>
      <c r="B24" s="195" t="s">
        <v>125</v>
      </c>
      <c r="C24" s="76"/>
      <c r="D24" s="46"/>
      <c r="E24" s="76"/>
      <c r="F24" s="46"/>
      <c r="G24" s="76">
        <v>1</v>
      </c>
      <c r="H24" s="46">
        <f>G24/G30</f>
        <v>2.0833333333333332E-2</v>
      </c>
      <c r="I24" s="76"/>
      <c r="J24" s="46"/>
      <c r="K24" s="76"/>
      <c r="L24" s="46"/>
      <c r="M24" s="190">
        <f t="shared" si="0"/>
        <v>1</v>
      </c>
      <c r="N24" s="53">
        <f>M24/$M$30</f>
        <v>4.3478260869565218E-3</v>
      </c>
      <c r="O24" s="13"/>
      <c r="P24" s="42"/>
    </row>
    <row r="25" spans="1:16">
      <c r="A25" s="42"/>
      <c r="B25" s="195" t="s">
        <v>126</v>
      </c>
      <c r="C25" s="76"/>
      <c r="D25" s="46"/>
      <c r="E25" s="76">
        <v>2</v>
      </c>
      <c r="F25" s="46">
        <f t="shared" si="2"/>
        <v>3.8461538461538464E-2</v>
      </c>
      <c r="G25" s="76">
        <v>2</v>
      </c>
      <c r="H25" s="46">
        <f>G25/G30</f>
        <v>4.1666666666666664E-2</v>
      </c>
      <c r="I25" s="76">
        <v>4</v>
      </c>
      <c r="J25" s="46">
        <f t="shared" si="3"/>
        <v>0.08</v>
      </c>
      <c r="K25" s="76">
        <v>2</v>
      </c>
      <c r="L25" s="46">
        <f>K25/$K$30</f>
        <v>4.4444444444444446E-2</v>
      </c>
      <c r="M25" s="190">
        <f t="shared" si="0"/>
        <v>10</v>
      </c>
      <c r="N25" s="53">
        <f>M25/$M$30</f>
        <v>4.3478260869565216E-2</v>
      </c>
      <c r="O25" s="13"/>
      <c r="P25" s="42"/>
    </row>
    <row r="26" spans="1:16">
      <c r="A26" s="42"/>
      <c r="B26" s="195" t="s">
        <v>127</v>
      </c>
      <c r="C26" s="76">
        <v>12</v>
      </c>
      <c r="D26" s="46">
        <f t="shared" ref="D26:D27" si="6">C26/$C$30</f>
        <v>0.23076923076923078</v>
      </c>
      <c r="E26" s="76">
        <v>4</v>
      </c>
      <c r="F26" s="46">
        <f t="shared" si="2"/>
        <v>7.6923076923076927E-2</v>
      </c>
      <c r="G26" s="76">
        <v>7</v>
      </c>
      <c r="H26" s="46">
        <f>G26/G30</f>
        <v>0.14583333333333334</v>
      </c>
      <c r="I26" s="76">
        <v>13</v>
      </c>
      <c r="J26" s="46">
        <f t="shared" si="3"/>
        <v>0.26</v>
      </c>
      <c r="K26" s="76">
        <v>8</v>
      </c>
      <c r="L26" s="46">
        <f t="shared" ref="L26:L27" si="7">K26/$K$30</f>
        <v>0.17777777777777778</v>
      </c>
      <c r="M26" s="190">
        <f t="shared" si="0"/>
        <v>44</v>
      </c>
      <c r="N26" s="53">
        <f>M26/$M$30</f>
        <v>0.19130434782608696</v>
      </c>
      <c r="O26" s="13"/>
      <c r="P26" s="42"/>
    </row>
    <row r="27" spans="1:16">
      <c r="A27" s="42"/>
      <c r="B27" s="195" t="s">
        <v>128</v>
      </c>
      <c r="C27" s="76">
        <v>1</v>
      </c>
      <c r="D27" s="46">
        <f t="shared" si="6"/>
        <v>1.9230769230769232E-2</v>
      </c>
      <c r="E27" s="76">
        <v>1</v>
      </c>
      <c r="F27" s="46">
        <f t="shared" si="2"/>
        <v>1.9230769230769232E-2</v>
      </c>
      <c r="G27" s="76">
        <v>3</v>
      </c>
      <c r="H27" s="46">
        <f>G27/G30</f>
        <v>6.25E-2</v>
      </c>
      <c r="I27" s="76">
        <v>2</v>
      </c>
      <c r="J27" s="46">
        <f t="shared" si="3"/>
        <v>0.04</v>
      </c>
      <c r="K27" s="76">
        <v>1</v>
      </c>
      <c r="L27" s="46">
        <f t="shared" si="7"/>
        <v>2.2222222222222223E-2</v>
      </c>
      <c r="M27" s="190">
        <f t="shared" si="0"/>
        <v>8</v>
      </c>
      <c r="N27" s="53">
        <f>M27/$M$30</f>
        <v>3.4782608695652174E-2</v>
      </c>
      <c r="O27" s="13"/>
      <c r="P27" s="42"/>
    </row>
    <row r="28" spans="1:16">
      <c r="A28" s="42"/>
      <c r="B28" s="195" t="s">
        <v>129</v>
      </c>
      <c r="C28" s="76"/>
      <c r="D28" s="46"/>
      <c r="E28" s="76"/>
      <c r="F28" s="46"/>
      <c r="G28" s="76">
        <v>2</v>
      </c>
      <c r="H28" s="46">
        <f>G28/G30</f>
        <v>4.1666666666666664E-2</v>
      </c>
      <c r="I28" s="76"/>
      <c r="J28" s="46"/>
      <c r="K28" s="76"/>
      <c r="L28" s="46"/>
      <c r="M28" s="190">
        <f t="shared" si="0"/>
        <v>2</v>
      </c>
      <c r="N28" s="53">
        <f>M28/$M$30</f>
        <v>8.6956521739130436E-3</v>
      </c>
      <c r="O28" s="13"/>
      <c r="P28" s="42"/>
    </row>
    <row r="29" spans="1:16">
      <c r="A29" s="42"/>
      <c r="B29" s="195" t="s">
        <v>130</v>
      </c>
      <c r="C29" s="76">
        <v>2</v>
      </c>
      <c r="D29" s="46">
        <f>C29/$C$30</f>
        <v>3.8461538461538464E-2</v>
      </c>
      <c r="E29" s="76"/>
      <c r="F29" s="46"/>
      <c r="G29" s="76"/>
      <c r="H29" s="46"/>
      <c r="I29" s="76">
        <v>1</v>
      </c>
      <c r="J29" s="46">
        <f>I29/$I$30</f>
        <v>0.02</v>
      </c>
      <c r="K29" s="76"/>
      <c r="L29" s="46"/>
      <c r="M29" s="190">
        <f t="shared" si="0"/>
        <v>3</v>
      </c>
      <c r="N29" s="53">
        <f>M29/$M$30</f>
        <v>1.3043478260869565E-2</v>
      </c>
      <c r="O29" s="13"/>
      <c r="P29" s="42"/>
    </row>
    <row r="30" spans="1:16" ht="15.75" thickBot="1">
      <c r="A30" s="42"/>
      <c r="B30" s="148" t="s">
        <v>70</v>
      </c>
      <c r="C30" s="149">
        <f>SUM(C6:C29)</f>
        <v>52</v>
      </c>
      <c r="D30" s="150">
        <f>C30/C30</f>
        <v>1</v>
      </c>
      <c r="E30" s="149">
        <f>SUM(E6:E29)</f>
        <v>35</v>
      </c>
      <c r="F30" s="150">
        <f>E30/E30</f>
        <v>1</v>
      </c>
      <c r="G30" s="149">
        <f>SUM(G6:G29)</f>
        <v>48</v>
      </c>
      <c r="H30" s="150">
        <f>G30/G30</f>
        <v>1</v>
      </c>
      <c r="I30" s="149">
        <f>SUM(I6:I29)</f>
        <v>50</v>
      </c>
      <c r="J30" s="150">
        <f>I30/I30</f>
        <v>1</v>
      </c>
      <c r="K30" s="149">
        <f>SUM(K6:K29)</f>
        <v>45</v>
      </c>
      <c r="L30" s="150">
        <f>K30/K30</f>
        <v>1</v>
      </c>
      <c r="M30" s="149">
        <f>SUM(M6:M29)</f>
        <v>230</v>
      </c>
      <c r="N30" s="187">
        <f>M30/M30</f>
        <v>1</v>
      </c>
      <c r="O30" s="13"/>
      <c r="P30" s="42"/>
    </row>
    <row r="31" spans="1:16">
      <c r="B31" s="42"/>
    </row>
    <row r="32" spans="1:16">
      <c r="B32" s="42"/>
    </row>
    <row r="33" spans="2:6">
      <c r="B33" s="42"/>
      <c r="F33" s="8"/>
    </row>
    <row r="34" spans="2:6">
      <c r="B34" s="42"/>
    </row>
    <row r="35" spans="2:6">
      <c r="B35" s="42"/>
    </row>
    <row r="36" spans="2:6">
      <c r="B36" s="42"/>
    </row>
    <row r="37" spans="2:6">
      <c r="B37" s="42"/>
    </row>
    <row r="38" spans="2:6">
      <c r="B38" s="42"/>
    </row>
    <row r="39" spans="2:6">
      <c r="B39" s="42"/>
    </row>
    <row r="40" spans="2:6">
      <c r="B40" s="42"/>
    </row>
    <row r="41" spans="2:6">
      <c r="B41" s="42"/>
    </row>
    <row r="42" spans="2:6">
      <c r="B42" s="42"/>
    </row>
    <row r="43" spans="2:6">
      <c r="B43" s="42"/>
    </row>
    <row r="44" spans="2:6">
      <c r="B44" s="42"/>
    </row>
    <row r="45" spans="2:6">
      <c r="B45" s="42"/>
    </row>
    <row r="46" spans="2:6">
      <c r="B46" s="42"/>
    </row>
    <row r="47" spans="2:6">
      <c r="B47" s="42"/>
    </row>
    <row r="48" spans="2:6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  <row r="56" spans="2:2">
      <c r="B56" s="42"/>
    </row>
    <row r="57" spans="2:2">
      <c r="B57" s="42"/>
    </row>
    <row r="58" spans="2:2">
      <c r="B58" s="42"/>
    </row>
    <row r="59" spans="2:2">
      <c r="B59" s="42"/>
    </row>
  </sheetData>
  <mergeCells count="8">
    <mergeCell ref="B2:N2"/>
    <mergeCell ref="B3:N3"/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2021-11-08T11:57:37Z</cp:lastPrinted>
  <dcterms:created xsi:type="dcterms:W3CDTF">2010-12-15T07:52:14Z</dcterms:created>
  <dcterms:modified xsi:type="dcterms:W3CDTF">2021-11-08T12:19:52Z</dcterms:modified>
</cp:coreProperties>
</file>